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BC397Q\Desktop\"/>
    </mc:Choice>
  </mc:AlternateContent>
  <workbookProtection workbookAlgorithmName="SHA-512" workbookHashValue="Tg+KEv1J97sY1WVGWvXbM2wliRR9h4SpdD61yDnS8wHIIHmlhmQ30QXBX5jZmLo2lyNZM4/7TI6OgjYktteOQA==" workbookSaltValue="jqCBIiTEyPepUfq2yYS+HQ==" workbookSpinCount="100000" lockStructure="1"/>
  <bookViews>
    <workbookView xWindow="0" yWindow="0" windowWidth="28800" windowHeight="12300"/>
  </bookViews>
  <sheets>
    <sheet name="BAREMACIÓN" sheetId="1" r:id="rId1"/>
    <sheet name="Hoja2" sheetId="2" state="hidden" r:id="rId2"/>
  </sheets>
  <definedNames>
    <definedName name="_xlnm.Print_Area" localSheetId="0">BAREMACIÓN!$B$1:$F$149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F88" i="1" l="1"/>
  <c r="F87" i="1"/>
  <c r="F86" i="1"/>
  <c r="F85" i="1"/>
  <c r="F84" i="1"/>
  <c r="F89" i="1"/>
  <c r="F79" i="1"/>
  <c r="E81" i="1" l="1"/>
  <c r="F81" i="1" s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96" i="1"/>
  <c r="F140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35" i="1"/>
  <c r="E93" i="1" l="1"/>
  <c r="F93" i="1" s="1"/>
  <c r="E32" i="1"/>
  <c r="F32" i="1" s="1"/>
  <c r="F28" i="1"/>
  <c r="F14" i="1"/>
  <c r="F12" i="1" s="1"/>
  <c r="F144" i="1"/>
  <c r="E138" i="1" s="1"/>
  <c r="F30" i="1"/>
  <c r="F29" i="1"/>
  <c r="F91" i="1" l="1"/>
  <c r="F138" i="1"/>
  <c r="E22" i="1"/>
  <c r="F22" i="1" s="1"/>
  <c r="E20" i="1" l="1"/>
  <c r="F20" i="1" s="1"/>
  <c r="F17" i="1"/>
  <c r="E10" i="1" s="1"/>
  <c r="F10" i="1" s="1"/>
  <c r="F4" i="1" l="1"/>
  <c r="F148" i="1" s="1"/>
</calcChain>
</file>

<file path=xl/sharedStrings.xml><?xml version="1.0" encoding="utf-8"?>
<sst xmlns="http://schemas.openxmlformats.org/spreadsheetml/2006/main" count="77" uniqueCount="55">
  <si>
    <t>2. Grado</t>
  </si>
  <si>
    <t>Grado</t>
  </si>
  <si>
    <t>A. Grado consolidado igual o inferior</t>
  </si>
  <si>
    <t>B.- Grado consolidado nivel máximo</t>
  </si>
  <si>
    <t xml:space="preserve"> ---</t>
  </si>
  <si>
    <t>Número de meses completos</t>
  </si>
  <si>
    <t>Formación</t>
  </si>
  <si>
    <t>TG A1: Licenciatura/Grado+Máster/Doctorado</t>
  </si>
  <si>
    <t>TG A2: Diplomatura/Grado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</si>
  <si>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</si>
  <si>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</si>
  <si>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</si>
  <si>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</si>
  <si>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</si>
  <si>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</si>
  <si>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2. Experiencia. Máximo 8,81 puntos.</t>
  </si>
  <si>
    <t>MÉRITOS ESPECÍFICOS. Máximo 11,15 puntos.</t>
  </si>
  <si>
    <t>1. Cursos de formación y perfeccionamiento específicos. Máximo: 2,34 puntos.</t>
  </si>
  <si>
    <t>2. Cursos de formación y perfeccionamiento genéricos. Máximo 0,78 puntos.</t>
  </si>
  <si>
    <t>1. Titulaciones académicas. Máximo 0,93 puntos.</t>
  </si>
  <si>
    <t>FORMACIÓN GENÉRICA – Máximo: 3,57 puntos.</t>
  </si>
  <si>
    <t>ANTIGÜEDAD Y GRADO. Máximo: 5,88 puntos.</t>
  </si>
  <si>
    <t>1. Antigüedad. Máximo 5,15 puntos.</t>
  </si>
  <si>
    <t>Horas</t>
  </si>
  <si>
    <t>Nº. Documento</t>
  </si>
  <si>
    <t>Nivel oral A2</t>
  </si>
  <si>
    <t>B1 Elemental</t>
  </si>
  <si>
    <t>Grado medio C1</t>
  </si>
  <si>
    <t>3. Valenciano. Máximo 0,930 puntos.</t>
  </si>
  <si>
    <t>4. Idiomas comunitarios. Máximo 0,93 puntos.</t>
  </si>
  <si>
    <t>Idiomas comunitarios</t>
  </si>
  <si>
    <t>NIVEL.C2</t>
  </si>
  <si>
    <t>NIVEL.C1</t>
  </si>
  <si>
    <t>NIVEL.B2</t>
  </si>
  <si>
    <t>NIVEL.B1</t>
  </si>
  <si>
    <t>NIVEL.A2</t>
  </si>
  <si>
    <t>NIVEL.A1</t>
  </si>
  <si>
    <t>Idioma comunitario</t>
  </si>
  <si>
    <t>Nivel</t>
  </si>
  <si>
    <t>TOTAL BAREMACIÓN</t>
  </si>
  <si>
    <t>Por cada mes completo de servicios prestados en cualquiera de las distintas Administraciones Públicas. Se valorarán también los servicios reconocidos al amparo de la Ley 70/78 de 26 de diciembre. Por cada mes completo 0,015 puntos</t>
  </si>
  <si>
    <t>Grado Consolidado igual o inferior 0,36 puntos| Grado consilidado nivel máximo 0,73 puntos</t>
  </si>
  <si>
    <t>Se valorarán los cursos de formación y perfeccionamiento que tengan relación con temas de carácter general de la Administración Pública, o con las funciones a desempeñar de duración igual o superior a 15 horas, que hayan sido cursados o impartidos por el interesado y que hayan sido convocados u homologados por cualquier Centro u organismo de formación de empleados Públicos y/o Universidades. Por cada hora 0,0037 puntos.</t>
  </si>
  <si>
    <t>Distintas de la requerida para el puesto y de igual o superior nivel en materias relacionadas con las funciones del puesto: 
- Titulación a nivel de Grupo A1 (Licenciatura | Grado +Master | Doctorado) 0,930 puntos.
- Titulación a nivel de Grupo A2 (Diplomatura |Grado) 0,755 puntos.</t>
  </si>
  <si>
    <t xml:space="preserve"> - Grado superior C2: 0,930 puntos
- Grado Medio C1: 0,775 puntos
- Nivel B2: 0,580 puntos
- Grado elemental B1: 0,405 puntos
- Nivel oral A2: 0,230 puntos</t>
  </si>
  <si>
    <t xml:space="preserve"> - Nivel C2: 0,930 puntos
- Nivel C1: 0,775 puntos
- Nivel B2: 0,620 puntos
- Nivel B1: 0,465 puntos
- Nivel A2: 0,310 puntos
- Nivel A1: 0,155 puntos</t>
  </si>
  <si>
    <t>Se valorarán los cursos de formación y perfeccionamiento directamente relacionados con las
funciones del puesto a desempeñar, de duración igual osuperior a 15 horas, que hayan sido
cursadoso impartidos por el interesado y que hayan sidoconvocados u homologados por cualquier
Centrou organismo de formación de empleados Públicos y/o Universidades. Por cada hora 0,0048 puntos</t>
  </si>
  <si>
    <t>Servicios pestados en puestos/plazas correspondientes a la categoría inmediatamente inferior a la convocada. Por cada mes completo 0,030 puntos</t>
  </si>
  <si>
    <t>Servicios pestados en puestos/plazas de igual o superior categoría a la convocada, siempre y cuando haya sido el resultado de un procedimiento selectivo, o concurso. Por cada mes completo 0,045 puntos</t>
  </si>
  <si>
    <t>Nombre y apellidos</t>
  </si>
  <si>
    <t>DNI</t>
  </si>
  <si>
    <t>Titulación (distintas a la requerida)</t>
  </si>
  <si>
    <t>Titulación requerida para el puesto (obligatorio especificar)</t>
  </si>
  <si>
    <t>Denominación plaza</t>
  </si>
  <si>
    <t>BAREMO DE MÉRITOS DE LA FASE DE CONCURSO. TÉCNICO/A GESTIÓN A.G. - A2 (P.I.)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</si>
</sst>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5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6" xfId="0" applyBorder="1"/>
    <xf numFmtId="0" fontId="0" fillId="2" borderId="16" xfId="0" applyFill="1" applyBorder="1"/>
    <xf numFmtId="0" fontId="6" fillId="2" borderId="2" xfId="0" applyFont="1" applyFill="1" applyBorder="1"/>
    <xf numFmtId="0" fontId="3" fillId="0" borderId="10" xfId="0" applyFont="1" applyBorder="1"/>
    <xf numFmtId="164" fontId="0" fillId="0" borderId="5" xfId="0" applyNumberFormat="1" applyBorder="1"/>
    <xf numFmtId="0" fontId="10" fillId="0" borderId="0" xfId="0" applyFont="1"/>
    <xf numFmtId="0" fontId="3" fillId="0" borderId="0" xfId="0" applyFont="1" applyBorder="1"/>
    <xf numFmtId="164" fontId="0" fillId="0" borderId="11" xfId="0" applyNumberFormat="1" applyBorder="1"/>
    <xf numFmtId="0" fontId="4" fillId="0" borderId="2" xfId="0" applyFont="1" applyBorder="1"/>
    <xf numFmtId="0" fontId="2" fillId="0" borderId="2" xfId="0" applyFont="1" applyBorder="1"/>
    <xf numFmtId="166" fontId="8" fillId="0" borderId="15" xfId="0" applyNumberFormat="1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5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1" fillId="0" borderId="2" xfId="0" applyNumberFormat="1" applyFont="1" applyBorder="1"/>
    <xf numFmtId="165" fontId="3" fillId="0" borderId="0" xfId="0" applyNumberFormat="1" applyFont="1" applyBorder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10" fillId="0" borderId="0" xfId="0" applyNumberFormat="1" applyFont="1"/>
    <xf numFmtId="167" fontId="0" fillId="0" borderId="0" xfId="0" applyNumberFormat="1"/>
    <xf numFmtId="0" fontId="0" fillId="0" borderId="17" xfId="0" applyBorder="1"/>
    <xf numFmtId="0" fontId="12" fillId="0" borderId="4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Fill="1" applyBorder="1"/>
    <xf numFmtId="168" fontId="3" fillId="0" borderId="0" xfId="0" applyNumberFormat="1" applyFont="1" applyBorder="1"/>
    <xf numFmtId="0" fontId="4" fillId="0" borderId="18" xfId="0" applyFont="1" applyBorder="1"/>
    <xf numFmtId="0" fontId="4" fillId="0" borderId="19" xfId="0" applyFont="1" applyBorder="1"/>
    <xf numFmtId="167" fontId="4" fillId="0" borderId="20" xfId="0" applyNumberFormat="1" applyFont="1" applyBorder="1"/>
    <xf numFmtId="0" fontId="0" fillId="3" borderId="16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7" fillId="3" borderId="0" xfId="0" applyFon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7" fillId="3" borderId="16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12" fillId="0" borderId="14" xfId="0" applyFont="1" applyBorder="1" applyAlignment="1">
      <alignment wrapText="1"/>
    </xf>
    <xf numFmtId="0" fontId="12" fillId="0" borderId="10" xfId="0" applyFont="1" applyBorder="1"/>
    <xf numFmtId="0" fontId="12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Border="1" applyAlignment="1" applyProtection="1">
      <alignment wrapText="1"/>
      <protection locked="0"/>
    </xf>
    <xf numFmtId="0" fontId="2" fillId="5" borderId="0" xfId="0" applyFont="1" applyFill="1"/>
    <xf numFmtId="0" fontId="0" fillId="5" borderId="0" xfId="0" applyFill="1"/>
    <xf numFmtId="0" fontId="13" fillId="5" borderId="0" xfId="0" applyFont="1" applyFill="1"/>
    <xf numFmtId="166" fontId="2" fillId="0" borderId="11" xfId="0" applyNumberFormat="1" applyFont="1" applyBorder="1"/>
    <xf numFmtId="0" fontId="0" fillId="3" borderId="0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</xf>
    <xf numFmtId="168" fontId="9" fillId="0" borderId="2" xfId="0" applyNumberFormat="1" applyFont="1" applyBorder="1"/>
    <xf numFmtId="0" fontId="4" fillId="4" borderId="0" xfId="0" applyFont="1" applyFill="1" applyAlignment="1" applyProtection="1">
      <alignment horizontal="center"/>
      <protection locked="0"/>
    </xf>
    <xf numFmtId="49" fontId="12" fillId="0" borderId="0" xfId="0" applyNumberFormat="1" applyFont="1" applyBorder="1" applyAlignment="1">
      <alignment horizontal="left" wrapText="1"/>
    </xf>
    <xf numFmtId="49" fontId="12" fillId="0" borderId="7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80596</xdr:colOff>
      <xdr:row>0</xdr:row>
      <xdr:rowOff>0</xdr:rowOff>
    </xdr:from>
    <xdr:to>
      <xdr:col>2</xdr:col>
      <xdr:colOff>1113692</xdr:colOff>
      <xdr:row>2</xdr:row>
      <xdr:rowOff>344366</xdr:rowOff>
    </xdr:to>
    <xdr:pic>
      <xdr:nvPicPr>
        <xdr:cNvPr id="2" name="Imagen 1" descr="SB_07-AE-IC-HOR-NEGRO-POS_17 (1)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21" t="13874" r="621" b="17450"/>
        <a:stretch/>
      </xdr:blipFill>
      <xdr:spPr bwMode="auto">
        <a:xfrm>
          <a:off x="80596" y="0"/>
          <a:ext cx="2359269" cy="72536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243672</xdr:colOff>
      <xdr:row>0</xdr:row>
      <xdr:rowOff>151771</xdr:rowOff>
    </xdr:from>
    <xdr:ext cx="2042327" cy="1551843"/>
    <xdr:sp macro="" textlink="">
      <xdr:nvSpPr>
        <xdr:cNvPr id="3" name="CuadroTexto 2"/>
        <xdr:cNvSpPr txBox="1"/>
      </xdr:nvSpPr>
      <xdr:spPr>
        <a:xfrm>
          <a:off x="8130372" y="151771"/>
          <a:ext cx="2042327" cy="1551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r>
            <a:rPr lang="es-ES" sz="1000" b="1" baseline="0">
              <a:solidFill>
                <a:srgbClr val="FF0000"/>
              </a:solidFill>
            </a:rPr>
            <a:t>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F148"/>
  <sheetViews>
    <sheetView showGridLines="0" tabSelected="1" zoomScale="160" zoomScaleNormal="16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3" sqref="D3"/>
    </sheetView>
  </sheetViews>
  <sheetFormatPr baseColWidth="10" defaultRowHeight="15" x14ac:dyDescent="0.25"/>
  <cols>
    <col min="1" max="1" width="5.140625" customWidth="1"/>
    <col min="2" max="2" width="14.7109375" customWidth="1"/>
    <col min="3" max="3" width="42.140625" customWidth="1"/>
    <col min="4" max="4" width="36.140625" customWidth="1"/>
    <col min="5" max="5" width="9.85546875" customWidth="1"/>
    <col min="6" max="6" width="10.28515625" customWidth="1"/>
  </cols>
  <sheetData>
    <row r="3" spans="2:6" ht="42" customHeight="1" x14ac:dyDescent="0.25"/>
    <row r="4" spans="2:6" ht="21" x14ac:dyDescent="0.35">
      <c r="B4" s="23" t="s">
        <v>54</v>
      </c>
      <c r="C4" s="23"/>
      <c r="D4" s="23"/>
      <c r="E4" s="23"/>
      <c r="F4" s="39">
        <f>F10+F20+F91</f>
        <v>0</v>
      </c>
    </row>
    <row r="6" spans="2:6" ht="18.75" x14ac:dyDescent="0.3">
      <c r="B6" s="44" t="s">
        <v>53</v>
      </c>
      <c r="C6" s="71"/>
      <c r="D6" s="71"/>
    </row>
    <row r="7" spans="2:6" ht="18.75" x14ac:dyDescent="0.3">
      <c r="B7" s="44" t="s">
        <v>49</v>
      </c>
      <c r="C7" s="71"/>
      <c r="D7" s="71"/>
    </row>
    <row r="8" spans="2:6" ht="18.75" x14ac:dyDescent="0.3">
      <c r="B8" s="44" t="s">
        <v>50</v>
      </c>
      <c r="C8" s="71"/>
      <c r="D8" s="71"/>
    </row>
    <row r="9" spans="2:6" ht="15.75" thickBot="1" x14ac:dyDescent="0.3"/>
    <row r="10" spans="2:6" ht="18.75" x14ac:dyDescent="0.3">
      <c r="B10" s="2" t="s">
        <v>21</v>
      </c>
      <c r="C10" s="3"/>
      <c r="D10" s="3"/>
      <c r="E10" s="20">
        <f>F12+F17</f>
        <v>0</v>
      </c>
      <c r="F10" s="34">
        <f>IF(E10&lt;5.88,E10,5.88)</f>
        <v>0</v>
      </c>
    </row>
    <row r="11" spans="2:6" ht="18.75" x14ac:dyDescent="0.3">
      <c r="B11" s="4"/>
      <c r="C11" s="5"/>
      <c r="D11" s="5"/>
      <c r="E11" s="6"/>
      <c r="F11" s="7"/>
    </row>
    <row r="12" spans="2:6" x14ac:dyDescent="0.25">
      <c r="B12" s="16" t="s">
        <v>22</v>
      </c>
      <c r="C12" s="15"/>
      <c r="D12" s="15"/>
      <c r="E12" s="15"/>
      <c r="F12" s="67">
        <f>IF(F14&lt;5.15,F14,5.15)</f>
        <v>0</v>
      </c>
    </row>
    <row r="13" spans="2:6" ht="55.5" customHeight="1" x14ac:dyDescent="0.25">
      <c r="B13" s="8"/>
      <c r="C13" s="59" t="s">
        <v>40</v>
      </c>
      <c r="D13" s="9"/>
      <c r="E13" s="9"/>
      <c r="F13" s="22"/>
    </row>
    <row r="14" spans="2:6" x14ac:dyDescent="0.25">
      <c r="B14" s="8"/>
      <c r="C14" s="17"/>
      <c r="D14" s="18" t="s">
        <v>14</v>
      </c>
      <c r="E14" s="50"/>
      <c r="F14" s="28">
        <f>E14*0.015</f>
        <v>0</v>
      </c>
    </row>
    <row r="15" spans="2:6" x14ac:dyDescent="0.25">
      <c r="B15" s="8"/>
      <c r="C15" s="9"/>
      <c r="D15" s="9"/>
      <c r="E15" s="9"/>
      <c r="F15" s="22"/>
    </row>
    <row r="16" spans="2:6" x14ac:dyDescent="0.25">
      <c r="B16" s="16" t="s">
        <v>0</v>
      </c>
      <c r="C16" s="60" t="s">
        <v>41</v>
      </c>
      <c r="D16" s="15"/>
      <c r="E16" s="15"/>
      <c r="F16" s="25"/>
    </row>
    <row r="17" spans="2:6" x14ac:dyDescent="0.25">
      <c r="B17" s="8"/>
      <c r="C17" s="17"/>
      <c r="D17" s="50" t="s">
        <v>4</v>
      </c>
      <c r="E17" s="19"/>
      <c r="F17" s="28">
        <f>LOOKUP(D17,Hoja2!A3:A5,Hoja2!B3:B5)</f>
        <v>0</v>
      </c>
    </row>
    <row r="18" spans="2:6" ht="15.75" thickBot="1" x14ac:dyDescent="0.3">
      <c r="B18" s="11"/>
      <c r="C18" s="12"/>
      <c r="D18" s="12"/>
      <c r="E18" s="12"/>
      <c r="F18" s="13"/>
    </row>
    <row r="19" spans="2:6" ht="15.75" thickBot="1" x14ac:dyDescent="0.3"/>
    <row r="20" spans="2:6" ht="18.75" x14ac:dyDescent="0.3">
      <c r="B20" s="2" t="s">
        <v>20</v>
      </c>
      <c r="C20" s="26"/>
      <c r="D20" s="26"/>
      <c r="E20" s="35">
        <f>F22+F32+F79+F81</f>
        <v>0</v>
      </c>
      <c r="F20" s="34">
        <f>IF(E20&lt;3.57,E20,3.57)</f>
        <v>0</v>
      </c>
    </row>
    <row r="21" spans="2:6" x14ac:dyDescent="0.25">
      <c r="B21" s="8"/>
      <c r="C21" s="9"/>
      <c r="D21" s="9"/>
      <c r="E21" s="9"/>
      <c r="F21" s="10"/>
    </row>
    <row r="22" spans="2:6" x14ac:dyDescent="0.25">
      <c r="B22" s="14" t="s">
        <v>19</v>
      </c>
      <c r="C22" s="15"/>
      <c r="D22" s="15"/>
      <c r="E22" s="21">
        <f>SUM(F28:F30)</f>
        <v>0</v>
      </c>
      <c r="F22" s="29">
        <f>IF(E22&lt;0.93,E22,0.93)</f>
        <v>0</v>
      </c>
    </row>
    <row r="23" spans="2:6" ht="81" customHeight="1" x14ac:dyDescent="0.25">
      <c r="B23" s="8"/>
      <c r="C23" s="61" t="s">
        <v>43</v>
      </c>
      <c r="D23" s="9"/>
      <c r="E23" s="9"/>
      <c r="F23" s="22"/>
    </row>
    <row r="24" spans="2:6" x14ac:dyDescent="0.25">
      <c r="B24" s="42" t="s">
        <v>24</v>
      </c>
      <c r="C24" s="43" t="s">
        <v>52</v>
      </c>
      <c r="D24" s="9"/>
      <c r="E24" s="9"/>
      <c r="F24" s="22"/>
    </row>
    <row r="25" spans="2:6" x14ac:dyDescent="0.25">
      <c r="B25" s="51"/>
      <c r="C25" s="52"/>
      <c r="D25" s="53" t="s">
        <v>4</v>
      </c>
      <c r="E25" s="9"/>
      <c r="F25" s="22"/>
    </row>
    <row r="26" spans="2:6" x14ac:dyDescent="0.25">
      <c r="B26" s="8"/>
      <c r="C26" s="9"/>
      <c r="D26" s="9"/>
      <c r="E26" s="9"/>
      <c r="F26" s="22"/>
    </row>
    <row r="27" spans="2:6" x14ac:dyDescent="0.25">
      <c r="B27" s="42" t="s">
        <v>24</v>
      </c>
      <c r="C27" s="43" t="s">
        <v>51</v>
      </c>
      <c r="D27" s="43" t="s">
        <v>38</v>
      </c>
      <c r="E27" s="9"/>
      <c r="F27" s="22"/>
    </row>
    <row r="28" spans="2:6" x14ac:dyDescent="0.25">
      <c r="B28" s="51"/>
      <c r="C28" s="52"/>
      <c r="D28" s="53" t="s">
        <v>4</v>
      </c>
      <c r="E28" s="9"/>
      <c r="F28" s="30">
        <f>LOOKUP(D28,Hoja2!A10:A12,Hoja2!B10:B12)</f>
        <v>0</v>
      </c>
    </row>
    <row r="29" spans="2:6" x14ac:dyDescent="0.25">
      <c r="B29" s="51"/>
      <c r="C29" s="52"/>
      <c r="D29" s="53" t="s">
        <v>4</v>
      </c>
      <c r="E29" s="9"/>
      <c r="F29" s="30">
        <f>LOOKUP(D29,Hoja2!A10:A12,Hoja2!B10:B12)</f>
        <v>0</v>
      </c>
    </row>
    <row r="30" spans="2:6" x14ac:dyDescent="0.25">
      <c r="B30" s="54"/>
      <c r="C30" s="50"/>
      <c r="D30" s="55" t="s">
        <v>4</v>
      </c>
      <c r="E30" s="18"/>
      <c r="F30" s="31">
        <f>LOOKUP(D30,Hoja2!A10:A12,Hoja2!B10:B12)</f>
        <v>0</v>
      </c>
    </row>
    <row r="31" spans="2:6" x14ac:dyDescent="0.25">
      <c r="B31" s="8"/>
      <c r="C31" s="9"/>
      <c r="D31" s="9"/>
      <c r="E31" s="9"/>
      <c r="F31" s="30"/>
    </row>
    <row r="32" spans="2:6" x14ac:dyDescent="0.25">
      <c r="B32" s="8" t="s">
        <v>18</v>
      </c>
      <c r="C32" s="9"/>
      <c r="D32" s="9"/>
      <c r="E32" s="36">
        <f>SUM(F35:F75)</f>
        <v>0</v>
      </c>
      <c r="F32" s="30">
        <f>IF(E32&lt;0.78,E32,0.78)</f>
        <v>0</v>
      </c>
    </row>
    <row r="33" spans="2:6" ht="108.75" x14ac:dyDescent="0.25">
      <c r="B33" s="8"/>
      <c r="C33" s="62" t="s">
        <v>42</v>
      </c>
      <c r="D33" s="9"/>
      <c r="E33" s="9"/>
      <c r="F33" s="30"/>
    </row>
    <row r="34" spans="2:6" x14ac:dyDescent="0.25">
      <c r="B34" s="42" t="s">
        <v>24</v>
      </c>
      <c r="C34" s="43" t="s">
        <v>9</v>
      </c>
      <c r="D34" s="44"/>
      <c r="E34" s="43" t="s">
        <v>10</v>
      </c>
      <c r="F34" s="30"/>
    </row>
    <row r="35" spans="2:6" x14ac:dyDescent="0.25">
      <c r="B35" s="51"/>
      <c r="C35" s="68"/>
      <c r="D35" s="69"/>
      <c r="E35" s="52"/>
      <c r="F35" s="30">
        <f>E35*0.0037</f>
        <v>0</v>
      </c>
    </row>
    <row r="36" spans="2:6" x14ac:dyDescent="0.25">
      <c r="B36" s="51"/>
      <c r="C36" s="68"/>
      <c r="D36" s="69"/>
      <c r="E36" s="52"/>
      <c r="F36" s="30">
        <f t="shared" ref="F36:F75" si="0">E36*0.0037</f>
        <v>0</v>
      </c>
    </row>
    <row r="37" spans="2:6" x14ac:dyDescent="0.25">
      <c r="B37" s="51"/>
      <c r="C37" s="68"/>
      <c r="D37" s="69"/>
      <c r="E37" s="52"/>
      <c r="F37" s="30">
        <f t="shared" si="0"/>
        <v>0</v>
      </c>
    </row>
    <row r="38" spans="2:6" x14ac:dyDescent="0.25">
      <c r="B38" s="51"/>
      <c r="C38" s="68"/>
      <c r="D38" s="69"/>
      <c r="E38" s="52"/>
      <c r="F38" s="30">
        <f t="shared" si="0"/>
        <v>0</v>
      </c>
    </row>
    <row r="39" spans="2:6" x14ac:dyDescent="0.25">
      <c r="B39" s="51"/>
      <c r="C39" s="68"/>
      <c r="D39" s="69"/>
      <c r="E39" s="52"/>
      <c r="F39" s="30">
        <f t="shared" si="0"/>
        <v>0</v>
      </c>
    </row>
    <row r="40" spans="2:6" x14ac:dyDescent="0.25">
      <c r="B40" s="51"/>
      <c r="C40" s="68"/>
      <c r="D40" s="69"/>
      <c r="E40" s="52"/>
      <c r="F40" s="30">
        <f t="shared" si="0"/>
        <v>0</v>
      </c>
    </row>
    <row r="41" spans="2:6" x14ac:dyDescent="0.25">
      <c r="B41" s="51"/>
      <c r="C41" s="68"/>
      <c r="D41" s="69"/>
      <c r="E41" s="52"/>
      <c r="F41" s="30">
        <f t="shared" si="0"/>
        <v>0</v>
      </c>
    </row>
    <row r="42" spans="2:6" x14ac:dyDescent="0.25">
      <c r="B42" s="51"/>
      <c r="C42" s="68"/>
      <c r="D42" s="69"/>
      <c r="E42" s="52"/>
      <c r="F42" s="30">
        <f t="shared" si="0"/>
        <v>0</v>
      </c>
    </row>
    <row r="43" spans="2:6" x14ac:dyDescent="0.25">
      <c r="B43" s="51"/>
      <c r="C43" s="68"/>
      <c r="D43" s="69"/>
      <c r="E43" s="52"/>
      <c r="F43" s="30">
        <f t="shared" si="0"/>
        <v>0</v>
      </c>
    </row>
    <row r="44" spans="2:6" x14ac:dyDescent="0.25">
      <c r="B44" s="51"/>
      <c r="C44" s="68"/>
      <c r="D44" s="69"/>
      <c r="E44" s="52"/>
      <c r="F44" s="30">
        <f t="shared" si="0"/>
        <v>0</v>
      </c>
    </row>
    <row r="45" spans="2:6" x14ac:dyDescent="0.25">
      <c r="B45" s="51"/>
      <c r="C45" s="68"/>
      <c r="D45" s="69"/>
      <c r="E45" s="52"/>
      <c r="F45" s="30">
        <f t="shared" si="0"/>
        <v>0</v>
      </c>
    </row>
    <row r="46" spans="2:6" x14ac:dyDescent="0.25">
      <c r="B46" s="51"/>
      <c r="C46" s="68"/>
      <c r="D46" s="69"/>
      <c r="E46" s="52"/>
      <c r="F46" s="30">
        <f t="shared" si="0"/>
        <v>0</v>
      </c>
    </row>
    <row r="47" spans="2:6" x14ac:dyDescent="0.25">
      <c r="B47" s="51"/>
      <c r="C47" s="68"/>
      <c r="D47" s="69"/>
      <c r="E47" s="52"/>
      <c r="F47" s="30">
        <f t="shared" si="0"/>
        <v>0</v>
      </c>
    </row>
    <row r="48" spans="2:6" x14ac:dyDescent="0.25">
      <c r="B48" s="51"/>
      <c r="C48" s="68"/>
      <c r="D48" s="69"/>
      <c r="E48" s="52"/>
      <c r="F48" s="30">
        <f t="shared" si="0"/>
        <v>0</v>
      </c>
    </row>
    <row r="49" spans="2:6" x14ac:dyDescent="0.25">
      <c r="B49" s="51"/>
      <c r="C49" s="68"/>
      <c r="D49" s="69"/>
      <c r="E49" s="52"/>
      <c r="F49" s="30">
        <f t="shared" si="0"/>
        <v>0</v>
      </c>
    </row>
    <row r="50" spans="2:6" x14ac:dyDescent="0.25">
      <c r="B50" s="51"/>
      <c r="C50" s="68"/>
      <c r="D50" s="69"/>
      <c r="E50" s="52"/>
      <c r="F50" s="30">
        <f t="shared" si="0"/>
        <v>0</v>
      </c>
    </row>
    <row r="51" spans="2:6" x14ac:dyDescent="0.25">
      <c r="B51" s="51"/>
      <c r="C51" s="68"/>
      <c r="D51" s="69"/>
      <c r="E51" s="52"/>
      <c r="F51" s="30">
        <f t="shared" si="0"/>
        <v>0</v>
      </c>
    </row>
    <row r="52" spans="2:6" x14ac:dyDescent="0.25">
      <c r="B52" s="51"/>
      <c r="C52" s="68"/>
      <c r="D52" s="69"/>
      <c r="E52" s="52"/>
      <c r="F52" s="30">
        <f t="shared" si="0"/>
        <v>0</v>
      </c>
    </row>
    <row r="53" spans="2:6" x14ac:dyDescent="0.25">
      <c r="B53" s="51"/>
      <c r="C53" s="68"/>
      <c r="D53" s="69"/>
      <c r="E53" s="52"/>
      <c r="F53" s="30">
        <f t="shared" si="0"/>
        <v>0</v>
      </c>
    </row>
    <row r="54" spans="2:6" x14ac:dyDescent="0.25">
      <c r="B54" s="51"/>
      <c r="C54" s="68"/>
      <c r="D54" s="69"/>
      <c r="E54" s="52"/>
      <c r="F54" s="30">
        <f t="shared" si="0"/>
        <v>0</v>
      </c>
    </row>
    <row r="55" spans="2:6" x14ac:dyDescent="0.25">
      <c r="B55" s="51"/>
      <c r="C55" s="68"/>
      <c r="D55" s="69"/>
      <c r="E55" s="52"/>
      <c r="F55" s="30">
        <f t="shared" si="0"/>
        <v>0</v>
      </c>
    </row>
    <row r="56" spans="2:6" x14ac:dyDescent="0.25">
      <c r="B56" s="51"/>
      <c r="C56" s="68"/>
      <c r="D56" s="69"/>
      <c r="E56" s="52"/>
      <c r="F56" s="30">
        <f t="shared" si="0"/>
        <v>0</v>
      </c>
    </row>
    <row r="57" spans="2:6" x14ac:dyDescent="0.25">
      <c r="B57" s="51"/>
      <c r="C57" s="68"/>
      <c r="D57" s="69"/>
      <c r="E57" s="52"/>
      <c r="F57" s="30">
        <f t="shared" si="0"/>
        <v>0</v>
      </c>
    </row>
    <row r="58" spans="2:6" x14ac:dyDescent="0.25">
      <c r="B58" s="51"/>
      <c r="C58" s="68"/>
      <c r="D58" s="69"/>
      <c r="E58" s="52"/>
      <c r="F58" s="30">
        <f t="shared" si="0"/>
        <v>0</v>
      </c>
    </row>
    <row r="59" spans="2:6" x14ac:dyDescent="0.25">
      <c r="B59" s="51"/>
      <c r="C59" s="68"/>
      <c r="D59" s="69"/>
      <c r="E59" s="52"/>
      <c r="F59" s="30">
        <f t="shared" si="0"/>
        <v>0</v>
      </c>
    </row>
    <row r="60" spans="2:6" x14ac:dyDescent="0.25">
      <c r="B60" s="51"/>
      <c r="C60" s="68"/>
      <c r="D60" s="69"/>
      <c r="E60" s="52"/>
      <c r="F60" s="30">
        <f t="shared" si="0"/>
        <v>0</v>
      </c>
    </row>
    <row r="61" spans="2:6" x14ac:dyDescent="0.25">
      <c r="B61" s="51"/>
      <c r="C61" s="68"/>
      <c r="D61" s="69"/>
      <c r="E61" s="52"/>
      <c r="F61" s="30">
        <f t="shared" si="0"/>
        <v>0</v>
      </c>
    </row>
    <row r="62" spans="2:6" x14ac:dyDescent="0.25">
      <c r="B62" s="51"/>
      <c r="C62" s="68"/>
      <c r="D62" s="69"/>
      <c r="E62" s="52"/>
      <c r="F62" s="30">
        <f t="shared" si="0"/>
        <v>0</v>
      </c>
    </row>
    <row r="63" spans="2:6" x14ac:dyDescent="0.25">
      <c r="B63" s="51"/>
      <c r="C63" s="68"/>
      <c r="D63" s="69"/>
      <c r="E63" s="52"/>
      <c r="F63" s="30">
        <f t="shared" si="0"/>
        <v>0</v>
      </c>
    </row>
    <row r="64" spans="2:6" x14ac:dyDescent="0.25">
      <c r="B64" s="51"/>
      <c r="C64" s="68"/>
      <c r="D64" s="69"/>
      <c r="E64" s="52"/>
      <c r="F64" s="30">
        <f t="shared" si="0"/>
        <v>0</v>
      </c>
    </row>
    <row r="65" spans="2:6" x14ac:dyDescent="0.25">
      <c r="B65" s="51"/>
      <c r="C65" s="68"/>
      <c r="D65" s="69"/>
      <c r="E65" s="52"/>
      <c r="F65" s="30">
        <f t="shared" si="0"/>
        <v>0</v>
      </c>
    </row>
    <row r="66" spans="2:6" x14ac:dyDescent="0.25">
      <c r="B66" s="51"/>
      <c r="C66" s="68"/>
      <c r="D66" s="69"/>
      <c r="E66" s="52"/>
      <c r="F66" s="30">
        <f t="shared" si="0"/>
        <v>0</v>
      </c>
    </row>
    <row r="67" spans="2:6" x14ac:dyDescent="0.25">
      <c r="B67" s="51"/>
      <c r="C67" s="68"/>
      <c r="D67" s="69"/>
      <c r="E67" s="52"/>
      <c r="F67" s="30">
        <f t="shared" si="0"/>
        <v>0</v>
      </c>
    </row>
    <row r="68" spans="2:6" x14ac:dyDescent="0.25">
      <c r="B68" s="51"/>
      <c r="C68" s="68"/>
      <c r="D68" s="69"/>
      <c r="E68" s="52"/>
      <c r="F68" s="30">
        <f t="shared" si="0"/>
        <v>0</v>
      </c>
    </row>
    <row r="69" spans="2:6" x14ac:dyDescent="0.25">
      <c r="B69" s="51"/>
      <c r="C69" s="68"/>
      <c r="D69" s="69"/>
      <c r="E69" s="52"/>
      <c r="F69" s="30">
        <f t="shared" si="0"/>
        <v>0</v>
      </c>
    </row>
    <row r="70" spans="2:6" x14ac:dyDescent="0.25">
      <c r="B70" s="51"/>
      <c r="C70" s="68"/>
      <c r="D70" s="69"/>
      <c r="E70" s="52"/>
      <c r="F70" s="30">
        <f t="shared" si="0"/>
        <v>0</v>
      </c>
    </row>
    <row r="71" spans="2:6" x14ac:dyDescent="0.25">
      <c r="B71" s="51"/>
      <c r="C71" s="68"/>
      <c r="D71" s="69"/>
      <c r="E71" s="52"/>
      <c r="F71" s="30">
        <f t="shared" si="0"/>
        <v>0</v>
      </c>
    </row>
    <row r="72" spans="2:6" x14ac:dyDescent="0.25">
      <c r="B72" s="51"/>
      <c r="C72" s="68"/>
      <c r="D72" s="69"/>
      <c r="E72" s="52"/>
      <c r="F72" s="30">
        <f t="shared" si="0"/>
        <v>0</v>
      </c>
    </row>
    <row r="73" spans="2:6" x14ac:dyDescent="0.25">
      <c r="B73" s="51"/>
      <c r="C73" s="68"/>
      <c r="D73" s="69"/>
      <c r="E73" s="52"/>
      <c r="F73" s="30">
        <f t="shared" si="0"/>
        <v>0</v>
      </c>
    </row>
    <row r="74" spans="2:6" x14ac:dyDescent="0.25">
      <c r="B74" s="51"/>
      <c r="C74" s="68"/>
      <c r="D74" s="69"/>
      <c r="E74" s="52"/>
      <c r="F74" s="30">
        <f t="shared" si="0"/>
        <v>0</v>
      </c>
    </row>
    <row r="75" spans="2:6" x14ac:dyDescent="0.25">
      <c r="B75" s="51"/>
      <c r="C75" s="68"/>
      <c r="D75" s="69"/>
      <c r="E75" s="52"/>
      <c r="F75" s="30">
        <f t="shared" si="0"/>
        <v>0</v>
      </c>
    </row>
    <row r="76" spans="2:6" x14ac:dyDescent="0.25">
      <c r="B76" s="41"/>
      <c r="C76" s="18"/>
      <c r="D76" s="18"/>
      <c r="E76" s="18"/>
      <c r="F76" s="31"/>
    </row>
    <row r="77" spans="2:6" x14ac:dyDescent="0.25">
      <c r="B77" s="8" t="s">
        <v>28</v>
      </c>
      <c r="C77" s="9"/>
      <c r="D77" s="9"/>
      <c r="E77" s="9"/>
      <c r="F77" s="30"/>
    </row>
    <row r="78" spans="2:6" ht="64.5" customHeight="1" x14ac:dyDescent="0.25">
      <c r="B78" s="8"/>
      <c r="C78" s="61" t="s">
        <v>44</v>
      </c>
      <c r="D78" s="9"/>
      <c r="E78" s="9"/>
      <c r="F78" s="30"/>
    </row>
    <row r="79" spans="2:6" x14ac:dyDescent="0.25">
      <c r="B79" s="41"/>
      <c r="C79" s="18"/>
      <c r="D79" s="50" t="s">
        <v>4</v>
      </c>
      <c r="E79" s="18"/>
      <c r="F79" s="31">
        <f>LOOKUP(D79,Hoja2!A16:A21,Hoja2!B16:B21)</f>
        <v>0</v>
      </c>
    </row>
    <row r="80" spans="2:6" x14ac:dyDescent="0.25">
      <c r="B80" s="14"/>
      <c r="C80" s="15"/>
      <c r="D80" s="15"/>
      <c r="E80" s="15"/>
      <c r="F80" s="29"/>
    </row>
    <row r="81" spans="2:6" x14ac:dyDescent="0.25">
      <c r="B81" s="8" t="s">
        <v>29</v>
      </c>
      <c r="C81" s="9"/>
      <c r="D81" s="9"/>
      <c r="E81" s="46">
        <f>F84+F85+F86+F87+F88+F89</f>
        <v>0</v>
      </c>
      <c r="F81" s="37">
        <f>IF(E81&lt;0.93,E81,0.93)</f>
        <v>0</v>
      </c>
    </row>
    <row r="82" spans="2:6" ht="75.75" customHeight="1" x14ac:dyDescent="0.25">
      <c r="B82" s="8"/>
      <c r="C82" s="61" t="s">
        <v>45</v>
      </c>
      <c r="D82" s="9"/>
      <c r="E82" s="9"/>
      <c r="F82" s="30"/>
    </row>
    <row r="83" spans="2:6" x14ac:dyDescent="0.25">
      <c r="B83" s="42" t="s">
        <v>24</v>
      </c>
      <c r="C83" s="43" t="s">
        <v>37</v>
      </c>
      <c r="D83" s="43" t="s">
        <v>38</v>
      </c>
      <c r="E83" s="9"/>
      <c r="F83" s="30"/>
    </row>
    <row r="84" spans="2:6" x14ac:dyDescent="0.25">
      <c r="B84" s="51"/>
      <c r="C84" s="52"/>
      <c r="D84" s="52" t="s">
        <v>4</v>
      </c>
      <c r="E84" s="9"/>
      <c r="F84" s="30">
        <f>LOOKUP(D84,Hoja2!$A$25:$A$31,Hoja2!$B$25:$B$31)</f>
        <v>0</v>
      </c>
    </row>
    <row r="85" spans="2:6" x14ac:dyDescent="0.25">
      <c r="B85" s="51"/>
      <c r="C85" s="52"/>
      <c r="D85" s="52" t="s">
        <v>4</v>
      </c>
      <c r="E85" s="9"/>
      <c r="F85" s="30">
        <f>LOOKUP(D85,Hoja2!$A$25:$A$31,Hoja2!$B$25:$B$31)</f>
        <v>0</v>
      </c>
    </row>
    <row r="86" spans="2:6" x14ac:dyDescent="0.25">
      <c r="B86" s="51"/>
      <c r="C86" s="52"/>
      <c r="D86" s="52" t="s">
        <v>4</v>
      </c>
      <c r="E86" s="9"/>
      <c r="F86" s="30">
        <f>LOOKUP(D86,Hoja2!$A$25:$A$31,Hoja2!$B$25:$B$31)</f>
        <v>0</v>
      </c>
    </row>
    <row r="87" spans="2:6" x14ac:dyDescent="0.25">
      <c r="B87" s="51"/>
      <c r="C87" s="52"/>
      <c r="D87" s="52" t="s">
        <v>4</v>
      </c>
      <c r="E87" s="9"/>
      <c r="F87" s="30">
        <f>LOOKUP(D87,Hoja2!$A$25:$A$31,Hoja2!$B$25:$B$31)</f>
        <v>0</v>
      </c>
    </row>
    <row r="88" spans="2:6" x14ac:dyDescent="0.25">
      <c r="B88" s="51"/>
      <c r="C88" s="52"/>
      <c r="D88" s="52" t="s">
        <v>4</v>
      </c>
      <c r="E88" s="9"/>
      <c r="F88" s="30">
        <f>LOOKUP(D88,Hoja2!$A$25:$A$31,Hoja2!$B$25:$B$31)</f>
        <v>0</v>
      </c>
    </row>
    <row r="89" spans="2:6" ht="15.75" thickBot="1" x14ac:dyDescent="0.3">
      <c r="B89" s="56"/>
      <c r="C89" s="57"/>
      <c r="D89" s="57" t="s">
        <v>4</v>
      </c>
      <c r="E89" s="12"/>
      <c r="F89" s="32">
        <f>LOOKUP(D89,Hoja2!$A$25:$A$31,Hoja2!$B$25:$B$31)</f>
        <v>0</v>
      </c>
    </row>
    <row r="90" spans="2:6" ht="15.75" thickBot="1" x14ac:dyDescent="0.3">
      <c r="F90" s="33"/>
    </row>
    <row r="91" spans="2:6" ht="18.75" x14ac:dyDescent="0.3">
      <c r="B91" s="2" t="s">
        <v>16</v>
      </c>
      <c r="C91" s="26"/>
      <c r="D91" s="27"/>
      <c r="E91" s="70">
        <f>F93+F138</f>
        <v>0</v>
      </c>
      <c r="F91" s="34">
        <f>IF(E91&lt;11.15,E91,11.15)</f>
        <v>0</v>
      </c>
    </row>
    <row r="92" spans="2:6" x14ac:dyDescent="0.25">
      <c r="B92" s="8"/>
      <c r="C92" s="9"/>
      <c r="D92" s="9"/>
      <c r="E92" s="9"/>
      <c r="F92" s="30"/>
    </row>
    <row r="93" spans="2:6" x14ac:dyDescent="0.25">
      <c r="B93" s="8" t="s">
        <v>17</v>
      </c>
      <c r="C93" s="9"/>
      <c r="D93" s="9"/>
      <c r="E93" s="24">
        <f>SUM(F96:F136)</f>
        <v>0</v>
      </c>
      <c r="F93" s="30">
        <f>IF(E93&lt;2.34,E93,2.34)</f>
        <v>0</v>
      </c>
    </row>
    <row r="94" spans="2:6" ht="99.75" customHeight="1" x14ac:dyDescent="0.25">
      <c r="B94" s="8"/>
      <c r="C94" s="63" t="s">
        <v>46</v>
      </c>
      <c r="D94" s="9"/>
      <c r="E94" s="9"/>
      <c r="F94" s="30"/>
    </row>
    <row r="95" spans="2:6" x14ac:dyDescent="0.25">
      <c r="B95" s="42" t="s">
        <v>24</v>
      </c>
      <c r="C95" s="43" t="s">
        <v>9</v>
      </c>
      <c r="D95" s="43"/>
      <c r="E95" s="45" t="s">
        <v>23</v>
      </c>
      <c r="F95" s="30"/>
    </row>
    <row r="96" spans="2:6" x14ac:dyDescent="0.25">
      <c r="B96" s="51"/>
      <c r="C96" s="68"/>
      <c r="D96" s="69"/>
      <c r="E96" s="52"/>
      <c r="F96" s="37">
        <f>E96*0.0048</f>
        <v>0</v>
      </c>
    </row>
    <row r="97" spans="2:6" x14ac:dyDescent="0.25">
      <c r="B97" s="51"/>
      <c r="C97" s="68"/>
      <c r="D97" s="69"/>
      <c r="E97" s="52"/>
      <c r="F97" s="37">
        <f t="shared" ref="F97:F136" si="1">E97*0.0048</f>
        <v>0</v>
      </c>
    </row>
    <row r="98" spans="2:6" x14ac:dyDescent="0.25">
      <c r="B98" s="51"/>
      <c r="C98" s="68"/>
      <c r="D98" s="69"/>
      <c r="E98" s="52"/>
      <c r="F98" s="37">
        <f t="shared" si="1"/>
        <v>0</v>
      </c>
    </row>
    <row r="99" spans="2:6" x14ac:dyDescent="0.25">
      <c r="B99" s="51"/>
      <c r="C99" s="68"/>
      <c r="D99" s="69"/>
      <c r="E99" s="52"/>
      <c r="F99" s="37">
        <f t="shared" si="1"/>
        <v>0</v>
      </c>
    </row>
    <row r="100" spans="2:6" x14ac:dyDescent="0.25">
      <c r="B100" s="51"/>
      <c r="C100" s="68"/>
      <c r="D100" s="69"/>
      <c r="E100" s="52"/>
      <c r="F100" s="37">
        <f t="shared" si="1"/>
        <v>0</v>
      </c>
    </row>
    <row r="101" spans="2:6" x14ac:dyDescent="0.25">
      <c r="B101" s="51"/>
      <c r="C101" s="68"/>
      <c r="D101" s="69"/>
      <c r="E101" s="52"/>
      <c r="F101" s="37">
        <f t="shared" si="1"/>
        <v>0</v>
      </c>
    </row>
    <row r="102" spans="2:6" x14ac:dyDescent="0.25">
      <c r="B102" s="51"/>
      <c r="C102" s="68"/>
      <c r="D102" s="69"/>
      <c r="E102" s="52"/>
      <c r="F102" s="37">
        <f t="shared" si="1"/>
        <v>0</v>
      </c>
    </row>
    <row r="103" spans="2:6" x14ac:dyDescent="0.25">
      <c r="B103" s="51"/>
      <c r="C103" s="68"/>
      <c r="D103" s="69"/>
      <c r="E103" s="52"/>
      <c r="F103" s="37">
        <f t="shared" si="1"/>
        <v>0</v>
      </c>
    </row>
    <row r="104" spans="2:6" x14ac:dyDescent="0.25">
      <c r="B104" s="51"/>
      <c r="C104" s="68"/>
      <c r="D104" s="69"/>
      <c r="E104" s="52"/>
      <c r="F104" s="37">
        <f t="shared" si="1"/>
        <v>0</v>
      </c>
    </row>
    <row r="105" spans="2:6" x14ac:dyDescent="0.25">
      <c r="B105" s="51"/>
      <c r="C105" s="68"/>
      <c r="D105" s="69"/>
      <c r="E105" s="52"/>
      <c r="F105" s="37">
        <f t="shared" si="1"/>
        <v>0</v>
      </c>
    </row>
    <row r="106" spans="2:6" x14ac:dyDescent="0.25">
      <c r="B106" s="51"/>
      <c r="C106" s="68"/>
      <c r="D106" s="69"/>
      <c r="E106" s="52"/>
      <c r="F106" s="37">
        <f t="shared" si="1"/>
        <v>0</v>
      </c>
    </row>
    <row r="107" spans="2:6" x14ac:dyDescent="0.25">
      <c r="B107" s="51"/>
      <c r="C107" s="68"/>
      <c r="D107" s="69"/>
      <c r="E107" s="52"/>
      <c r="F107" s="37">
        <f t="shared" si="1"/>
        <v>0</v>
      </c>
    </row>
    <row r="108" spans="2:6" x14ac:dyDescent="0.25">
      <c r="B108" s="51"/>
      <c r="C108" s="68"/>
      <c r="D108" s="69"/>
      <c r="E108" s="52"/>
      <c r="F108" s="37">
        <f t="shared" si="1"/>
        <v>0</v>
      </c>
    </row>
    <row r="109" spans="2:6" x14ac:dyDescent="0.25">
      <c r="B109" s="51"/>
      <c r="C109" s="68"/>
      <c r="D109" s="69"/>
      <c r="E109" s="52"/>
      <c r="F109" s="37">
        <f t="shared" si="1"/>
        <v>0</v>
      </c>
    </row>
    <row r="110" spans="2:6" x14ac:dyDescent="0.25">
      <c r="B110" s="51"/>
      <c r="C110" s="68"/>
      <c r="D110" s="69"/>
      <c r="E110" s="52"/>
      <c r="F110" s="37">
        <f t="shared" si="1"/>
        <v>0</v>
      </c>
    </row>
    <row r="111" spans="2:6" x14ac:dyDescent="0.25">
      <c r="B111" s="51"/>
      <c r="C111" s="68"/>
      <c r="D111" s="69"/>
      <c r="E111" s="52"/>
      <c r="F111" s="37">
        <f t="shared" si="1"/>
        <v>0</v>
      </c>
    </row>
    <row r="112" spans="2:6" x14ac:dyDescent="0.25">
      <c r="B112" s="51"/>
      <c r="C112" s="68"/>
      <c r="D112" s="69"/>
      <c r="E112" s="52"/>
      <c r="F112" s="37">
        <f t="shared" si="1"/>
        <v>0</v>
      </c>
    </row>
    <row r="113" spans="2:6" x14ac:dyDescent="0.25">
      <c r="B113" s="51"/>
      <c r="C113" s="68"/>
      <c r="D113" s="69"/>
      <c r="E113" s="52"/>
      <c r="F113" s="37">
        <f t="shared" si="1"/>
        <v>0</v>
      </c>
    </row>
    <row r="114" spans="2:6" x14ac:dyDescent="0.25">
      <c r="B114" s="51"/>
      <c r="C114" s="68"/>
      <c r="D114" s="69"/>
      <c r="E114" s="52"/>
      <c r="F114" s="37">
        <f t="shared" si="1"/>
        <v>0</v>
      </c>
    </row>
    <row r="115" spans="2:6" x14ac:dyDescent="0.25">
      <c r="B115" s="51"/>
      <c r="C115" s="68"/>
      <c r="D115" s="69"/>
      <c r="E115" s="52"/>
      <c r="F115" s="37">
        <f t="shared" si="1"/>
        <v>0</v>
      </c>
    </row>
    <row r="116" spans="2:6" x14ac:dyDescent="0.25">
      <c r="B116" s="51"/>
      <c r="C116" s="68"/>
      <c r="D116" s="69"/>
      <c r="E116" s="52"/>
      <c r="F116" s="37">
        <f t="shared" si="1"/>
        <v>0</v>
      </c>
    </row>
    <row r="117" spans="2:6" x14ac:dyDescent="0.25">
      <c r="B117" s="51"/>
      <c r="C117" s="68"/>
      <c r="D117" s="69"/>
      <c r="E117" s="52"/>
      <c r="F117" s="37">
        <f t="shared" si="1"/>
        <v>0</v>
      </c>
    </row>
    <row r="118" spans="2:6" x14ac:dyDescent="0.25">
      <c r="B118" s="51"/>
      <c r="C118" s="68"/>
      <c r="D118" s="69"/>
      <c r="E118" s="52"/>
      <c r="F118" s="37">
        <f t="shared" si="1"/>
        <v>0</v>
      </c>
    </row>
    <row r="119" spans="2:6" x14ac:dyDescent="0.25">
      <c r="B119" s="51"/>
      <c r="C119" s="68"/>
      <c r="D119" s="69"/>
      <c r="E119" s="52"/>
      <c r="F119" s="37">
        <f t="shared" si="1"/>
        <v>0</v>
      </c>
    </row>
    <row r="120" spans="2:6" x14ac:dyDescent="0.25">
      <c r="B120" s="51"/>
      <c r="C120" s="68"/>
      <c r="D120" s="69"/>
      <c r="E120" s="52"/>
      <c r="F120" s="37">
        <f t="shared" si="1"/>
        <v>0</v>
      </c>
    </row>
    <row r="121" spans="2:6" x14ac:dyDescent="0.25">
      <c r="B121" s="51"/>
      <c r="C121" s="68"/>
      <c r="D121" s="69"/>
      <c r="E121" s="52"/>
      <c r="F121" s="37">
        <f t="shared" si="1"/>
        <v>0</v>
      </c>
    </row>
    <row r="122" spans="2:6" x14ac:dyDescent="0.25">
      <c r="B122" s="51"/>
      <c r="C122" s="68"/>
      <c r="D122" s="69"/>
      <c r="E122" s="52"/>
      <c r="F122" s="37">
        <f t="shared" si="1"/>
        <v>0</v>
      </c>
    </row>
    <row r="123" spans="2:6" x14ac:dyDescent="0.25">
      <c r="B123" s="51"/>
      <c r="C123" s="68"/>
      <c r="D123" s="69"/>
      <c r="E123" s="52"/>
      <c r="F123" s="37">
        <f t="shared" si="1"/>
        <v>0</v>
      </c>
    </row>
    <row r="124" spans="2:6" x14ac:dyDescent="0.25">
      <c r="B124" s="51"/>
      <c r="C124" s="68"/>
      <c r="D124" s="69"/>
      <c r="E124" s="52"/>
      <c r="F124" s="37">
        <f t="shared" si="1"/>
        <v>0</v>
      </c>
    </row>
    <row r="125" spans="2:6" x14ac:dyDescent="0.25">
      <c r="B125" s="51"/>
      <c r="C125" s="68"/>
      <c r="D125" s="69"/>
      <c r="E125" s="52"/>
      <c r="F125" s="37">
        <f t="shared" si="1"/>
        <v>0</v>
      </c>
    </row>
    <row r="126" spans="2:6" x14ac:dyDescent="0.25">
      <c r="B126" s="51"/>
      <c r="C126" s="68"/>
      <c r="D126" s="69"/>
      <c r="E126" s="52"/>
      <c r="F126" s="37">
        <f t="shared" si="1"/>
        <v>0</v>
      </c>
    </row>
    <row r="127" spans="2:6" x14ac:dyDescent="0.25">
      <c r="B127" s="51"/>
      <c r="C127" s="68"/>
      <c r="D127" s="69"/>
      <c r="E127" s="52"/>
      <c r="F127" s="37">
        <f t="shared" si="1"/>
        <v>0</v>
      </c>
    </row>
    <row r="128" spans="2:6" x14ac:dyDescent="0.25">
      <c r="B128" s="51"/>
      <c r="C128" s="68"/>
      <c r="D128" s="69"/>
      <c r="E128" s="52"/>
      <c r="F128" s="37">
        <f t="shared" si="1"/>
        <v>0</v>
      </c>
    </row>
    <row r="129" spans="2:6" x14ac:dyDescent="0.25">
      <c r="B129" s="51"/>
      <c r="C129" s="68"/>
      <c r="D129" s="69"/>
      <c r="E129" s="52"/>
      <c r="F129" s="37">
        <f t="shared" si="1"/>
        <v>0</v>
      </c>
    </row>
    <row r="130" spans="2:6" x14ac:dyDescent="0.25">
      <c r="B130" s="51"/>
      <c r="C130" s="68"/>
      <c r="D130" s="69"/>
      <c r="E130" s="52"/>
      <c r="F130" s="37">
        <f t="shared" si="1"/>
        <v>0</v>
      </c>
    </row>
    <row r="131" spans="2:6" x14ac:dyDescent="0.25">
      <c r="B131" s="51"/>
      <c r="C131" s="68"/>
      <c r="D131" s="69"/>
      <c r="E131" s="52"/>
      <c r="F131" s="37">
        <f t="shared" si="1"/>
        <v>0</v>
      </c>
    </row>
    <row r="132" spans="2:6" x14ac:dyDescent="0.25">
      <c r="B132" s="51"/>
      <c r="C132" s="68"/>
      <c r="D132" s="69"/>
      <c r="E132" s="52"/>
      <c r="F132" s="37">
        <f t="shared" si="1"/>
        <v>0</v>
      </c>
    </row>
    <row r="133" spans="2:6" x14ac:dyDescent="0.25">
      <c r="B133" s="51"/>
      <c r="C133" s="68"/>
      <c r="D133" s="69"/>
      <c r="E133" s="52"/>
      <c r="F133" s="37">
        <f t="shared" si="1"/>
        <v>0</v>
      </c>
    </row>
    <row r="134" spans="2:6" x14ac:dyDescent="0.25">
      <c r="B134" s="51"/>
      <c r="C134" s="68"/>
      <c r="D134" s="69"/>
      <c r="E134" s="52"/>
      <c r="F134" s="37">
        <f t="shared" si="1"/>
        <v>0</v>
      </c>
    </row>
    <row r="135" spans="2:6" x14ac:dyDescent="0.25">
      <c r="B135" s="51"/>
      <c r="C135" s="68"/>
      <c r="D135" s="69"/>
      <c r="E135" s="52"/>
      <c r="F135" s="37">
        <f t="shared" si="1"/>
        <v>0</v>
      </c>
    </row>
    <row r="136" spans="2:6" x14ac:dyDescent="0.25">
      <c r="B136" s="51"/>
      <c r="C136" s="68"/>
      <c r="D136" s="69"/>
      <c r="E136" s="52"/>
      <c r="F136" s="37">
        <f t="shared" si="1"/>
        <v>0</v>
      </c>
    </row>
    <row r="137" spans="2:6" x14ac:dyDescent="0.25">
      <c r="B137" s="8"/>
      <c r="C137" s="9"/>
      <c r="D137" s="9"/>
      <c r="E137" s="9"/>
      <c r="F137" s="37"/>
    </row>
    <row r="138" spans="2:6" x14ac:dyDescent="0.25">
      <c r="B138" s="8" t="s">
        <v>15</v>
      </c>
      <c r="C138" s="9"/>
      <c r="D138" s="9"/>
      <c r="E138" s="24">
        <f>F140+F144</f>
        <v>0</v>
      </c>
      <c r="F138" s="37">
        <f>IF(E138&lt;8.81,E138,8.81)</f>
        <v>0</v>
      </c>
    </row>
    <row r="139" spans="2:6" x14ac:dyDescent="0.25">
      <c r="B139" s="8"/>
      <c r="C139" s="72" t="s">
        <v>47</v>
      </c>
      <c r="D139" s="9"/>
      <c r="E139" s="9"/>
      <c r="F139" s="37"/>
    </row>
    <row r="140" spans="2:6" x14ac:dyDescent="0.25">
      <c r="B140" s="8"/>
      <c r="C140" s="72"/>
      <c r="D140" s="9" t="s">
        <v>5</v>
      </c>
      <c r="E140" s="58"/>
      <c r="F140" s="37">
        <f>E140*0.03</f>
        <v>0</v>
      </c>
    </row>
    <row r="141" spans="2:6" x14ac:dyDescent="0.25">
      <c r="B141" s="8"/>
      <c r="C141" s="72"/>
      <c r="D141" s="9"/>
      <c r="E141" s="9"/>
      <c r="F141" s="37"/>
    </row>
    <row r="142" spans="2:6" x14ac:dyDescent="0.25">
      <c r="B142" s="8"/>
      <c r="C142" s="9"/>
      <c r="D142" s="9"/>
      <c r="E142" s="9"/>
      <c r="F142" s="37"/>
    </row>
    <row r="143" spans="2:6" x14ac:dyDescent="0.25">
      <c r="B143" s="8"/>
      <c r="C143" s="72" t="s">
        <v>48</v>
      </c>
      <c r="D143" s="9"/>
      <c r="E143" s="9"/>
      <c r="F143" s="37"/>
    </row>
    <row r="144" spans="2:6" x14ac:dyDescent="0.25">
      <c r="B144" s="8"/>
      <c r="C144" s="72"/>
      <c r="D144" s="9" t="s">
        <v>5</v>
      </c>
      <c r="E144" s="58"/>
      <c r="F144" s="37">
        <f>E144*0.045</f>
        <v>0</v>
      </c>
    </row>
    <row r="145" spans="2:6" ht="28.5" customHeight="1" thickBot="1" x14ac:dyDescent="0.3">
      <c r="B145" s="11"/>
      <c r="C145" s="73"/>
      <c r="D145" s="12"/>
      <c r="E145" s="12"/>
      <c r="F145" s="38"/>
    </row>
    <row r="147" spans="2:6" ht="15.75" thickBot="1" x14ac:dyDescent="0.3"/>
    <row r="148" spans="2:6" ht="23.25" customHeight="1" thickBot="1" x14ac:dyDescent="0.35">
      <c r="B148" s="47" t="s">
        <v>39</v>
      </c>
      <c r="C148" s="48"/>
      <c r="D148" s="48"/>
      <c r="E148" s="48"/>
      <c r="F148" s="49">
        <f>F4</f>
        <v>0</v>
      </c>
    </row>
  </sheetData>
  <sheetProtection algorithmName="SHA-512" hashValue="b+/Wm/moAP5mptMnlxvqvRPTSX7Gz5+B+3G7Ji6RZEgNq59GuUkNcJfDVwkw2KzJiXPM3bXtGK+wRaS0HoPkhw==" saltValue="VfH7uxhU2FlsCH9J+FGPJw==" spinCount="100000" sheet="1" objects="1" scenarios="1"/>
  <mergeCells count="5">
    <mergeCell ref="C7:D7"/>
    <mergeCell ref="C8:D8"/>
    <mergeCell ref="C139:C141"/>
    <mergeCell ref="C143:C145"/>
    <mergeCell ref="C6:D6"/>
  </mergeCells>
  <dataValidations count="3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96:B136 B28:B30 B35:B75 B25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35:C75 C96:C136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E96:E136 E35:E75">
      <formula1>15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elecciona grado" prompt="Selecciona el nivel de grado correspondiente">
          <x14:formula1>
            <xm:f>Hoja2!$A$3:$A$5</xm:f>
          </x14:formula1>
          <xm:sqref>D17</xm:sqref>
        </x14:dataValidation>
        <x14:dataValidation type="list" allowBlank="1" showInputMessage="1" showErrorMessage="1" promptTitle="Titulación" prompt="Selección nivel titulación">
          <x14:formula1>
            <xm:f>Hoja2!$A$10:$A$12</xm:f>
          </x14:formula1>
          <xm:sqref>D28:D30 D25</xm:sqref>
        </x14:dataValidation>
        <x14:dataValidation type="list" allowBlank="1" showInputMessage="1" showErrorMessage="1">
          <x14:formula1>
            <xm:f>Hoja2!$A$16:$A$21</xm:f>
          </x14:formula1>
          <xm:sqref>D79</xm:sqref>
        </x14:dataValidation>
        <x14:dataValidation type="list" allowBlank="1" showInputMessage="1" showErrorMessage="1">
          <x14:formula1>
            <xm:f>Hoja2!$A$25:$A$31</xm:f>
          </x14:formula1>
          <xm:sqref>D84:D89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1"/>
  <sheetViews>
    <sheetView topLeftCell="A10" workbookViewId="0">
      <selection activeCell="A24" activeCellId="2" sqref="A9 A15 A24"/>
    </sheetView>
  </sheetViews>
  <sheetFormatPr baseColWidth="10" defaultRowHeight="15" x14ac:dyDescent="0.25"/>
  <cols>
    <col min="1" max="1" width="38.140625" customWidth="1"/>
  </cols>
  <sheetData>
    <row r="2" spans="1:2" x14ac:dyDescent="0.25">
      <c r="A2" s="64" t="s">
        <v>1</v>
      </c>
      <c r="B2" s="65"/>
    </row>
    <row r="3" spans="1:2" x14ac:dyDescent="0.25">
      <c r="A3" t="s">
        <v>4</v>
      </c>
      <c r="B3">
        <v>0</v>
      </c>
    </row>
    <row r="4" spans="1:2" x14ac:dyDescent="0.25">
      <c r="A4" s="1" t="s">
        <v>2</v>
      </c>
      <c r="B4" s="1">
        <v>0.36</v>
      </c>
    </row>
    <row r="5" spans="1:2" x14ac:dyDescent="0.25">
      <c r="A5" s="1" t="s">
        <v>3</v>
      </c>
      <c r="B5" s="1">
        <v>0.73</v>
      </c>
    </row>
    <row r="9" spans="1:2" x14ac:dyDescent="0.25">
      <c r="A9" s="66" t="s">
        <v>6</v>
      </c>
      <c r="B9" s="65"/>
    </row>
    <row r="10" spans="1:2" x14ac:dyDescent="0.25">
      <c r="A10" t="s">
        <v>4</v>
      </c>
      <c r="B10">
        <v>0</v>
      </c>
    </row>
    <row r="11" spans="1:2" x14ac:dyDescent="0.25">
      <c r="A11" t="s">
        <v>7</v>
      </c>
      <c r="B11">
        <v>0.93</v>
      </c>
    </row>
    <row r="12" spans="1:2" x14ac:dyDescent="0.25">
      <c r="A12" t="s">
        <v>8</v>
      </c>
      <c r="B12">
        <v>0.755</v>
      </c>
    </row>
    <row r="15" spans="1:2" x14ac:dyDescent="0.25">
      <c r="A15" s="66" t="s">
        <v>11</v>
      </c>
      <c r="B15" s="65"/>
    </row>
    <row r="16" spans="1:2" x14ac:dyDescent="0.25">
      <c r="A16" t="s">
        <v>4</v>
      </c>
      <c r="B16" s="40">
        <v>0</v>
      </c>
    </row>
    <row r="17" spans="1:2" x14ac:dyDescent="0.25">
      <c r="A17" t="s">
        <v>26</v>
      </c>
      <c r="B17" s="40">
        <v>0.40500000000000003</v>
      </c>
    </row>
    <row r="18" spans="1:2" x14ac:dyDescent="0.25">
      <c r="A18" t="s">
        <v>27</v>
      </c>
      <c r="B18" s="40">
        <v>0.77500000000000002</v>
      </c>
    </row>
    <row r="19" spans="1:2" x14ac:dyDescent="0.25">
      <c r="A19" t="s">
        <v>12</v>
      </c>
      <c r="B19" s="40">
        <v>0.93</v>
      </c>
    </row>
    <row r="20" spans="1:2" x14ac:dyDescent="0.25">
      <c r="A20" t="s">
        <v>13</v>
      </c>
      <c r="B20" s="40">
        <v>0.57999999999999996</v>
      </c>
    </row>
    <row r="21" spans="1:2" x14ac:dyDescent="0.25">
      <c r="A21" t="s">
        <v>25</v>
      </c>
      <c r="B21" s="40">
        <v>0.23</v>
      </c>
    </row>
    <row r="24" spans="1:2" x14ac:dyDescent="0.25">
      <c r="A24" s="66" t="s">
        <v>30</v>
      </c>
      <c r="B24" s="65"/>
    </row>
    <row r="25" spans="1:2" x14ac:dyDescent="0.25">
      <c r="A25" t="s">
        <v>4</v>
      </c>
      <c r="B25" s="40">
        <v>0</v>
      </c>
    </row>
    <row r="26" spans="1:2" x14ac:dyDescent="0.25">
      <c r="A26" t="s">
        <v>36</v>
      </c>
      <c r="B26" s="40">
        <v>0.155</v>
      </c>
    </row>
    <row r="27" spans="1:2" x14ac:dyDescent="0.25">
      <c r="A27" t="s">
        <v>35</v>
      </c>
      <c r="B27" s="40">
        <v>0.31</v>
      </c>
    </row>
    <row r="28" spans="1:2" x14ac:dyDescent="0.25">
      <c r="A28" t="s">
        <v>34</v>
      </c>
      <c r="B28" s="40">
        <v>0.46500000000000002</v>
      </c>
    </row>
    <row r="29" spans="1:2" x14ac:dyDescent="0.25">
      <c r="A29" t="s">
        <v>33</v>
      </c>
      <c r="B29" s="40">
        <v>0.62</v>
      </c>
    </row>
    <row r="30" spans="1:2" x14ac:dyDescent="0.25">
      <c r="A30" t="s">
        <v>32</v>
      </c>
      <c r="B30" s="40">
        <v>0.77500000000000002</v>
      </c>
    </row>
    <row r="31" spans="1:2" x14ac:dyDescent="0.25">
      <c r="A31" t="s">
        <v>31</v>
      </c>
      <c r="B31" s="40">
        <v>0.93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2022-05-09T14:41:49Z</cp:lastPrinted>
  <dcterms:created xsi:type="dcterms:W3CDTF">2022-05-05T11:54:51Z</dcterms:created>
  <dcterms:modified xsi:type="dcterms:W3CDTF">2022-07-13T11:41:57Z</dcterms:modified>
</cp:coreProperties>
</file>