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04.elche.es\FS_FS04\RRHH\Datos\08. SELECCIÓN\21. FICHAS BAREMOS CONCURSOS\01. BAREMACION EXCEL_POR PROCESOS SELECTIVOS\"/>
    </mc:Choice>
  </mc:AlternateContent>
  <workbookProtection workbookAlgorithmName="SHA-512" workbookHashValue="CBPqhgU9k32AzY6sMI+ouw5DAXlUBFPpRkbCYOn22B9aVEYmk7GclA5yDW8ciRkgmW0qhEC1WHJwwRVQ4//1nQ==" workbookSaltValue="QFB23d+WXJPRui0hmqp7dA==" workbookSpinCount="100000" lockStructure="1"/>
  <bookViews>
    <workbookView xWindow="0" yWindow="0" windowWidth="28800" windowHeight="11580"/>
  </bookViews>
  <sheets>
    <sheet name="BAREMACIÓN" sheetId="1" r:id="rId1"/>
    <sheet name="Hoja2" sheetId="2" state="hidden" r:id="rId2"/>
  </sheets>
  <definedNames>
    <definedName name="_xlnm.Print_Area" localSheetId="0">BAREMACIÓN!$B$1:$H$158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38" i="1"/>
  <c r="H37" i="1"/>
  <c r="G16" i="1" l="1"/>
  <c r="F17" i="1"/>
  <c r="F18" i="1"/>
  <c r="F19" i="1"/>
  <c r="F20" i="1"/>
  <c r="F21" i="1"/>
  <c r="F22" i="1"/>
  <c r="F23" i="1"/>
  <c r="F16" i="1"/>
  <c r="G17" i="1" l="1"/>
  <c r="G18" i="1"/>
  <c r="G19" i="1" l="1"/>
  <c r="G20" i="1"/>
  <c r="G21" i="1"/>
  <c r="G22" i="1"/>
  <c r="G23" i="1"/>
  <c r="G24" i="1"/>
  <c r="G25" i="1"/>
  <c r="G26" i="1"/>
  <c r="G27" i="1"/>
  <c r="F24" i="1"/>
  <c r="F25" i="1"/>
  <c r="F26" i="1"/>
  <c r="F27" i="1"/>
  <c r="G14" i="1" l="1"/>
  <c r="G85" i="1"/>
  <c r="H45" i="1" l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44" i="1"/>
  <c r="H14" i="1"/>
  <c r="H12" i="1" s="1"/>
  <c r="H97" i="1" l="1"/>
  <c r="H96" i="1"/>
  <c r="H95" i="1"/>
  <c r="H94" i="1"/>
  <c r="H93" i="1"/>
  <c r="H98" i="1"/>
  <c r="H88" i="1"/>
  <c r="H86" i="1" s="1"/>
  <c r="G90" i="1" l="1"/>
  <c r="H90" i="1" s="1"/>
  <c r="G41" i="1" l="1"/>
  <c r="H41" i="1" s="1"/>
  <c r="G10" i="1"/>
  <c r="H10" i="1" s="1"/>
  <c r="G31" i="1" l="1"/>
  <c r="H31" i="1" s="1"/>
  <c r="G29" i="1" l="1"/>
  <c r="H29" i="1" s="1"/>
  <c r="H100" i="1" l="1"/>
  <c r="H4" i="1"/>
</calcChain>
</file>

<file path=xl/sharedStrings.xml><?xml version="1.0" encoding="utf-8"?>
<sst xmlns="http://schemas.openxmlformats.org/spreadsheetml/2006/main" count="68" uniqueCount="50">
  <si>
    <t xml:space="preserve"> ---</t>
  </si>
  <si>
    <t>Formación</t>
  </si>
  <si>
    <t>Curso</t>
  </si>
  <si>
    <t xml:space="preserve">Horas </t>
  </si>
  <si>
    <t>Valenciano</t>
  </si>
  <si>
    <t>Grado superior C2</t>
  </si>
  <si>
    <t>Nivel B2</t>
  </si>
  <si>
    <t>Número de meses completos:</t>
  </si>
  <si>
    <t>Nº. Documento</t>
  </si>
  <si>
    <t>Nivel oral A2</t>
  </si>
  <si>
    <t>B1 Elemental</t>
  </si>
  <si>
    <t>Grado medio C1</t>
  </si>
  <si>
    <t>Idiomas comunitarios</t>
  </si>
  <si>
    <t>NIVEL.C2</t>
  </si>
  <si>
    <t>NIVEL.C1</t>
  </si>
  <si>
    <t>NIVEL.B2</t>
  </si>
  <si>
    <t>NIVEL.B1</t>
  </si>
  <si>
    <t>NIVEL.A2</t>
  </si>
  <si>
    <t>NIVEL.A1</t>
  </si>
  <si>
    <t>Idioma comunitario</t>
  </si>
  <si>
    <t>Nivel</t>
  </si>
  <si>
    <t>TOTAL BAREMACIÓN</t>
  </si>
  <si>
    <t>Nombre y apellidos</t>
  </si>
  <si>
    <t>DNI</t>
  </si>
  <si>
    <t>Titulación (distintas a la requerida)</t>
  </si>
  <si>
    <t>Titulación requerida para el puesto (obligatorio especificar)</t>
  </si>
  <si>
    <t>1. Antigüedad. Máximo 5,40 puntos.</t>
  </si>
  <si>
    <t>Por cada mes completo de servicios prestados en cualquiera de las distintas Administraciones Públicas en puestos con funciones iguales o similares a las plazas convocadas. Por cada mes completo 0,050 puntos.</t>
  </si>
  <si>
    <t>1. Titulaciones académicas. Máximo 0,41 puntos.</t>
  </si>
  <si>
    <t>Cursos de formación y perfeccionamiento que tengan relación directa  con las funciones y materias propias de la plaza convocada, de duración igual o superior a 15 horas, que hayan sido cursados o impartidos por el interesado y que hayan sido convocados u homologados de conformidad con lo previsto en el artº 9.2.3 de las Bases Generales: por cada hora 0,02</t>
  </si>
  <si>
    <t>3. Valenciano. Máximo 0,410 puntos.</t>
  </si>
  <si>
    <t>4. Idiomas comunitarios. Máximo 0,410 puntos.</t>
  </si>
  <si>
    <t>2. Cursos de formación y perfeccionamiento específicos. Máximo 2,37 puntos.</t>
  </si>
  <si>
    <t>Fecha de finalización curso</t>
  </si>
  <si>
    <t>Denominación plaza</t>
  </si>
  <si>
    <t>EXPERIENCIA / ANTIGÜEDAD. Máximo: 5,40 puntos.</t>
  </si>
  <si>
    <t>FORMACIÓN. Máximo: 3,60 puntos.</t>
  </si>
  <si>
    <t xml:space="preserve"> - Grado superior C2: 0,410 puntos
- Grado Medio C1: 0,335 puntos
- Nivel B2: 0,260 puntos
- Grado elemental B1: 0,185 puntos
- Nivel oral A2: 0,110 puntos</t>
  </si>
  <si>
    <t xml:space="preserve"> - Nivel C2: 0,410 puntos
- Nivel C1: 0,350 puntos
- Nivel B2: 0,290 puntos
- Nivel B1: 0,230 puntos
- Nivel A2: 0,170 puntos
- Nivel A1: 0,110 puntos</t>
  </si>
  <si>
    <t>Total horas cursos</t>
  </si>
  <si>
    <t>Fecha de alta</t>
  </si>
  <si>
    <t>Fecha de baja</t>
  </si>
  <si>
    <t>Meses</t>
  </si>
  <si>
    <t>Puesto</t>
  </si>
  <si>
    <t>Días</t>
  </si>
  <si>
    <t>Tit. Estudios Oficiales Doc./MECES 4</t>
  </si>
  <si>
    <t>Tit. Est. Of. Máster/lic./Gdo./Ing./Arq./MECES 3</t>
  </si>
  <si>
    <t>Titulación requerida para el puesto</t>
  </si>
  <si>
    <t>BAREMO DE MÉRITOS DE LA FASE DE CONCURSO.  ARQUITECTO/A A1 (LIBRE)</t>
  </si>
  <si>
    <r>
      <t xml:space="preserve">Distintas de la requerida para el puesto y de igual o superior nivel en materias que estén directamente  relacionadas con las funciones del puesto, con arreglo a la siguiente escala: </t>
    </r>
    <r>
      <rPr>
        <sz val="9"/>
        <color theme="1"/>
        <rFont val="Calibri"/>
        <family val="2"/>
        <scheme val="minor"/>
      </rPr>
      <t>Título de estudios oficiales de doctor, reconocido como nivel MECES 4: 0,410 ptos / Título de estudios oficiales de máster, licenciatura, grado, ingeniería o arquitectura reconocidos como nivel MECES 3: 0,335 ptos.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</si>
</sst>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;\-0;;@"/>
    <numFmt numFmtId="165" formatCode="0.00;\-0.00;;@"/>
    <numFmt numFmtId="166" formatCode="0.000;\-0.000;;@"/>
    <numFmt numFmtId="167" formatCode="0.000"/>
    <numFmt numFmtId="168" formatCode="0.000_ ;\-0.0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5" fillId="0" borderId="0" xfId="0" applyFont="1" applyBorder="1"/>
    <xf numFmtId="0" fontId="6" fillId="0" borderId="0" xfId="0" applyFont="1" applyBorder="1"/>
    <xf numFmtId="0" fontId="4" fillId="0" borderId="5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10" xfId="0" applyFont="1" applyBorder="1"/>
    <xf numFmtId="164" fontId="0" fillId="0" borderId="5" xfId="0" applyNumberFormat="1" applyBorder="1"/>
    <xf numFmtId="0" fontId="9" fillId="0" borderId="0" xfId="0" applyFont="1"/>
    <xf numFmtId="0" fontId="4" fillId="0" borderId="2" xfId="0" applyFont="1" applyBorder="1"/>
    <xf numFmtId="166" fontId="0" fillId="0" borderId="11" xfId="0" applyNumberFormat="1" applyBorder="1"/>
    <xf numFmtId="166" fontId="0" fillId="0" borderId="5" xfId="0" applyNumberFormat="1" applyBorder="1"/>
    <xf numFmtId="166" fontId="0" fillId="0" borderId="12" xfId="0" applyNumberFormat="1" applyBorder="1"/>
    <xf numFmtId="166" fontId="0" fillId="0" borderId="8" xfId="0" applyNumberFormat="1" applyBorder="1"/>
    <xf numFmtId="166" fontId="0" fillId="0" borderId="0" xfId="0" applyNumberFormat="1"/>
    <xf numFmtId="167" fontId="4" fillId="0" borderId="3" xfId="0" applyNumberFormat="1" applyFont="1" applyBorder="1"/>
    <xf numFmtId="167" fontId="10" fillId="0" borderId="2" xfId="0" applyNumberFormat="1" applyFont="1" applyBorder="1"/>
    <xf numFmtId="165" fontId="3" fillId="0" borderId="0" xfId="0" applyNumberFormat="1" applyFont="1" applyBorder="1"/>
    <xf numFmtId="166" fontId="8" fillId="0" borderId="5" xfId="0" applyNumberFormat="1" applyFont="1" applyBorder="1"/>
    <xf numFmtId="166" fontId="8" fillId="0" borderId="8" xfId="0" applyNumberFormat="1" applyFont="1" applyBorder="1"/>
    <xf numFmtId="167" fontId="9" fillId="0" borderId="0" xfId="0" applyNumberFormat="1" applyFont="1"/>
    <xf numFmtId="167" fontId="0" fillId="0" borderId="0" xfId="0" applyNumberFormat="1"/>
    <xf numFmtId="0" fontId="0" fillId="0" borderId="14" xfId="0" applyBorder="1"/>
    <xf numFmtId="0" fontId="11" fillId="0" borderId="4" xfId="0" applyFont="1" applyBorder="1"/>
    <xf numFmtId="0" fontId="11" fillId="0" borderId="0" xfId="0" applyFont="1" applyBorder="1"/>
    <xf numFmtId="0" fontId="11" fillId="0" borderId="0" xfId="0" applyFont="1"/>
    <xf numFmtId="168" fontId="3" fillId="0" borderId="0" xfId="0" applyNumberFormat="1" applyFont="1" applyBorder="1"/>
    <xf numFmtId="0" fontId="4" fillId="0" borderId="15" xfId="0" applyFont="1" applyBorder="1"/>
    <xf numFmtId="0" fontId="4" fillId="0" borderId="16" xfId="0" applyFont="1" applyBorder="1"/>
    <xf numFmtId="167" fontId="4" fillId="0" borderId="17" xfId="0" applyNumberFormat="1" applyFont="1" applyBorder="1"/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5" borderId="0" xfId="0" applyFont="1" applyFill="1"/>
    <xf numFmtId="0" fontId="0" fillId="5" borderId="0" xfId="0" applyFill="1"/>
    <xf numFmtId="0" fontId="12" fillId="5" borderId="0" xfId="0" applyFont="1" applyFill="1"/>
    <xf numFmtId="166" fontId="2" fillId="0" borderId="11" xfId="0" applyNumberFormat="1" applyFont="1" applyBorder="1"/>
    <xf numFmtId="0" fontId="0" fillId="3" borderId="0" xfId="0" applyFill="1" applyBorder="1" applyAlignment="1" applyProtection="1">
      <alignment horizontal="left"/>
      <protection locked="0"/>
    </xf>
    <xf numFmtId="166" fontId="6" fillId="2" borderId="2" xfId="0" applyNumberFormat="1" applyFont="1" applyFill="1" applyBorder="1"/>
    <xf numFmtId="0" fontId="0" fillId="0" borderId="0" xfId="0"/>
    <xf numFmtId="0" fontId="13" fillId="0" borderId="0" xfId="0" applyFont="1" applyAlignment="1">
      <alignment wrapText="1"/>
    </xf>
    <xf numFmtId="0" fontId="2" fillId="0" borderId="14" xfId="0" applyFont="1" applyBorder="1"/>
    <xf numFmtId="0" fontId="2" fillId="0" borderId="13" xfId="0" applyFont="1" applyBorder="1"/>
    <xf numFmtId="0" fontId="4" fillId="4" borderId="0" xfId="0" applyFont="1" applyFill="1" applyAlignment="1" applyProtection="1">
      <alignment horizontal="center"/>
      <protection locked="0"/>
    </xf>
    <xf numFmtId="0" fontId="0" fillId="0" borderId="0" xfId="0"/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right" vertical="center" wrapText="1"/>
    </xf>
    <xf numFmtId="14" fontId="11" fillId="3" borderId="0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0" xfId="0" applyNumberFormat="1" applyFont="1" applyFill="1" applyBorder="1" applyAlignment="1" applyProtection="1">
      <alignment horizontal="right" vertical="center"/>
      <protection locked="0"/>
    </xf>
    <xf numFmtId="1" fontId="0" fillId="2" borderId="0" xfId="0" applyNumberFormat="1" applyFill="1" applyBorder="1" applyProtection="1"/>
    <xf numFmtId="14" fontId="11" fillId="3" borderId="7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7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1" fontId="11" fillId="3" borderId="0" xfId="0" applyNumberFormat="1" applyFont="1" applyFill="1" applyBorder="1" applyProtection="1"/>
    <xf numFmtId="164" fontId="14" fillId="3" borderId="0" xfId="0" applyNumberFormat="1" applyFont="1" applyFill="1" applyBorder="1" applyProtection="1"/>
    <xf numFmtId="1" fontId="11" fillId="3" borderId="7" xfId="0" applyNumberFormat="1" applyFont="1" applyFill="1" applyBorder="1" applyProtection="1"/>
    <xf numFmtId="164" fontId="14" fillId="3" borderId="7" xfId="0" applyNumberFormat="1" applyFont="1" applyFill="1" applyBorder="1" applyProtection="1"/>
    <xf numFmtId="0" fontId="13" fillId="0" borderId="0" xfId="0" applyFont="1" applyAlignment="1">
      <alignment horizontal="left" wrapText="1"/>
    </xf>
    <xf numFmtId="0" fontId="4" fillId="4" borderId="0" xfId="0" applyFont="1" applyFill="1" applyAlignment="1" applyProtection="1">
      <alignment horizontal="center"/>
      <protection locked="0"/>
    </xf>
    <xf numFmtId="0" fontId="0" fillId="0" borderId="0" xfId="0"/>
    <xf numFmtId="0" fontId="11" fillId="3" borderId="0" xfId="0" applyFont="1" applyFill="1" applyBorder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>
      <alignment horizontal="center"/>
    </xf>
    <xf numFmtId="0" fontId="7" fillId="3" borderId="0" xfId="0" applyFon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14" fontId="0" fillId="3" borderId="0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80596</xdr:colOff>
      <xdr:row>0</xdr:row>
      <xdr:rowOff>0</xdr:rowOff>
    </xdr:from>
    <xdr:to>
      <xdr:col>2</xdr:col>
      <xdr:colOff>1113692</xdr:colOff>
      <xdr:row>2</xdr:row>
      <xdr:rowOff>344366</xdr:rowOff>
    </xdr:to>
    <xdr:pic>
      <xdr:nvPicPr>
        <xdr:cNvPr id="2" name="Imagen 1" descr="SB_07-AE-IC-HOR-NEGRO-POS_17 (1)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21" t="13874" r="621" b="17450"/>
        <a:stretch/>
      </xdr:blipFill>
      <xdr:spPr bwMode="auto">
        <a:xfrm>
          <a:off x="80596" y="0"/>
          <a:ext cx="2359269" cy="72536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1035327</xdr:colOff>
      <xdr:row>0</xdr:row>
      <xdr:rowOff>151772</xdr:rowOff>
    </xdr:from>
    <xdr:ext cx="7272130" cy="866990"/>
    <xdr:sp macro="" textlink="">
      <xdr:nvSpPr>
        <xdr:cNvPr id="3" name="CuadroTexto 2"/>
        <xdr:cNvSpPr txBox="1"/>
      </xdr:nvSpPr>
      <xdr:spPr>
        <a:xfrm>
          <a:off x="2352262" y="151772"/>
          <a:ext cx="7272130" cy="86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 </a:t>
          </a:r>
        </a:p>
        <a:p>
          <a:r>
            <a:rPr lang="es-ES" sz="1000" b="1" baseline="0">
              <a:solidFill>
                <a:srgbClr val="FF0000"/>
              </a:solidFill>
            </a:rPr>
            <a:t>- En las celdas naranja en las que aparecen tres guiones (---) seleccione en el desplegable la opción que corresponda.</a:t>
          </a:r>
        </a:p>
        <a:p>
          <a:r>
            <a:rPr lang="es-ES" sz="1000" b="1" baseline="0">
              <a:solidFill>
                <a:srgbClr val="FF0000"/>
              </a:solidFill>
            </a:rPr>
            <a:t>- 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3:H157"/>
  <sheetViews>
    <sheetView showGridLines="0" tabSelected="1"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16" sqref="L16"/>
    </sheetView>
  </sheetViews>
  <sheetFormatPr baseColWidth="10" defaultRowHeight="15" x14ac:dyDescent="0.25"/>
  <cols>
    <col min="1" max="1" width="5.140625" customWidth="1"/>
    <col min="2" max="2" width="14.7109375" customWidth="1"/>
    <col min="3" max="3" width="56.5703125" customWidth="1"/>
    <col min="4" max="4" width="11.85546875" style="57" customWidth="1"/>
    <col min="5" max="5" width="15.85546875" customWidth="1"/>
    <col min="6" max="6" width="15.5703125" style="57" customWidth="1"/>
    <col min="7" max="7" width="14" customWidth="1"/>
    <col min="8" max="8" width="10.28515625" customWidth="1"/>
  </cols>
  <sheetData>
    <row r="3" spans="2:8" ht="42" customHeight="1" x14ac:dyDescent="0.25"/>
    <row r="4" spans="2:8" ht="21" x14ac:dyDescent="0.35">
      <c r="B4" s="16" t="s">
        <v>48</v>
      </c>
      <c r="C4" s="16"/>
      <c r="D4" s="16"/>
      <c r="E4" s="16"/>
      <c r="F4" s="16"/>
      <c r="G4" s="16"/>
      <c r="H4" s="28">
        <f>H10+H29</f>
        <v>0</v>
      </c>
    </row>
    <row r="6" spans="2:8" s="52" customFormat="1" ht="18.75" x14ac:dyDescent="0.3">
      <c r="B6" s="33" t="s">
        <v>34</v>
      </c>
      <c r="C6" s="71"/>
      <c r="D6" s="71"/>
      <c r="E6" s="71"/>
      <c r="F6" s="56"/>
    </row>
    <row r="7" spans="2:8" ht="18.75" x14ac:dyDescent="0.3">
      <c r="B7" s="33" t="s">
        <v>22</v>
      </c>
      <c r="C7" s="71"/>
      <c r="D7" s="71"/>
      <c r="E7" s="71"/>
      <c r="F7" s="56"/>
    </row>
    <row r="8" spans="2:8" ht="18.75" x14ac:dyDescent="0.3">
      <c r="B8" s="33" t="s">
        <v>23</v>
      </c>
      <c r="C8" s="71"/>
      <c r="D8" s="71"/>
      <c r="E8" s="71"/>
      <c r="F8" s="56"/>
    </row>
    <row r="9" spans="2:8" ht="15.75" thickBot="1" x14ac:dyDescent="0.3"/>
    <row r="10" spans="2:8" ht="18.75" x14ac:dyDescent="0.3">
      <c r="B10" s="2" t="s">
        <v>35</v>
      </c>
      <c r="C10" s="3"/>
      <c r="D10" s="3"/>
      <c r="E10" s="3"/>
      <c r="F10" s="3"/>
      <c r="G10" s="51">
        <f>H12</f>
        <v>0</v>
      </c>
      <c r="H10" s="23">
        <f>IF(G10&lt;5.4,G10,5.4)</f>
        <v>0</v>
      </c>
    </row>
    <row r="11" spans="2:8" ht="18.75" x14ac:dyDescent="0.3">
      <c r="B11" s="4"/>
      <c r="C11" s="5"/>
      <c r="D11" s="5"/>
      <c r="E11" s="5"/>
      <c r="F11" s="5"/>
      <c r="G11" s="6"/>
      <c r="H11" s="7"/>
    </row>
    <row r="12" spans="2:8" x14ac:dyDescent="0.25">
      <c r="B12" s="11" t="s">
        <v>26</v>
      </c>
      <c r="C12" s="12"/>
      <c r="D12" s="12"/>
      <c r="E12" s="12"/>
      <c r="F12" s="12"/>
      <c r="G12" s="12"/>
      <c r="H12" s="49">
        <f>IF(H14&lt;5.4,H14,5.4)</f>
        <v>0</v>
      </c>
    </row>
    <row r="13" spans="2:8" ht="55.5" customHeight="1" x14ac:dyDescent="0.25">
      <c r="B13" s="8"/>
      <c r="C13" s="44" t="s">
        <v>27</v>
      </c>
      <c r="D13" s="44"/>
      <c r="E13" s="9"/>
      <c r="F13" s="9"/>
      <c r="G13" s="9"/>
      <c r="H13" s="15"/>
    </row>
    <row r="14" spans="2:8" x14ac:dyDescent="0.25">
      <c r="B14" s="8"/>
      <c r="C14" s="9"/>
      <c r="D14" s="9"/>
      <c r="E14" s="9" t="s">
        <v>7</v>
      </c>
      <c r="F14" s="9"/>
      <c r="G14" s="62">
        <f>INT(SUM(F16:F27)+SUM(G16:G27)/30)</f>
        <v>0</v>
      </c>
      <c r="H14" s="26">
        <f>G14*0.05</f>
        <v>0</v>
      </c>
    </row>
    <row r="15" spans="2:8" s="57" customFormat="1" x14ac:dyDescent="0.25">
      <c r="B15" s="31" t="s">
        <v>8</v>
      </c>
      <c r="C15" s="58" t="s">
        <v>43</v>
      </c>
      <c r="D15" s="59" t="s">
        <v>40</v>
      </c>
      <c r="E15" s="58" t="s">
        <v>41</v>
      </c>
      <c r="F15" s="58" t="s">
        <v>42</v>
      </c>
      <c r="G15" s="65" t="s">
        <v>44</v>
      </c>
      <c r="H15" s="26"/>
    </row>
    <row r="16" spans="2:8" s="57" customFormat="1" x14ac:dyDescent="0.25">
      <c r="B16" s="39"/>
      <c r="C16" s="40"/>
      <c r="D16" s="60"/>
      <c r="E16" s="61"/>
      <c r="F16" s="66" t="str">
        <f>IF(ISBLANK(D16)," ",IF(ISBLANK(E16)," ",DATEDIF(D16,E16+1,"M")))</f>
        <v xml:space="preserve"> </v>
      </c>
      <c r="G16" s="67" t="str">
        <f>IF(ISBLANK(D16)," ",IF(ISBLANK(E16)," ",DATEDIF(D16,E16+1,"MD")))</f>
        <v xml:space="preserve"> </v>
      </c>
      <c r="H16" s="10"/>
    </row>
    <row r="17" spans="2:8" s="57" customFormat="1" x14ac:dyDescent="0.25">
      <c r="B17" s="39"/>
      <c r="C17" s="40"/>
      <c r="D17" s="60"/>
      <c r="E17" s="61"/>
      <c r="F17" s="66" t="str">
        <f t="shared" ref="F17:F23" si="0">IF(ISBLANK(D17)," ",IF(ISBLANK(E17)," ",DATEDIF(D17,E17+1,"M")))</f>
        <v xml:space="preserve"> </v>
      </c>
      <c r="G17" s="67" t="str">
        <f t="shared" ref="G17:G18" si="1">IF(ISBLANK(D17)," ",IF(ISBLANK(E17)," ",DATEDIF(D17,E17+1,"MD")))</f>
        <v xml:space="preserve"> </v>
      </c>
      <c r="H17" s="10"/>
    </row>
    <row r="18" spans="2:8" s="57" customFormat="1" x14ac:dyDescent="0.25">
      <c r="B18" s="39"/>
      <c r="C18" s="40"/>
      <c r="D18" s="60"/>
      <c r="E18" s="61"/>
      <c r="F18" s="66" t="str">
        <f t="shared" si="0"/>
        <v xml:space="preserve"> </v>
      </c>
      <c r="G18" s="67" t="str">
        <f t="shared" si="1"/>
        <v xml:space="preserve"> </v>
      </c>
      <c r="H18" s="10"/>
    </row>
    <row r="19" spans="2:8" s="57" customFormat="1" x14ac:dyDescent="0.25">
      <c r="B19" s="39"/>
      <c r="C19" s="40"/>
      <c r="D19" s="60"/>
      <c r="E19" s="61"/>
      <c r="F19" s="66" t="str">
        <f t="shared" si="0"/>
        <v xml:space="preserve"> </v>
      </c>
      <c r="G19" s="67" t="str">
        <f t="shared" ref="G19:G27" si="2">IF(ISBLANK(D19)," ",IF(ISBLANK(E19)," ",DATEDIF(D19,E19+1,"MD")))</f>
        <v xml:space="preserve"> </v>
      </c>
      <c r="H19" s="26"/>
    </row>
    <row r="20" spans="2:8" s="57" customFormat="1" x14ac:dyDescent="0.25">
      <c r="B20" s="39"/>
      <c r="C20" s="40"/>
      <c r="D20" s="60"/>
      <c r="E20" s="61"/>
      <c r="F20" s="66" t="str">
        <f t="shared" si="0"/>
        <v xml:space="preserve"> </v>
      </c>
      <c r="G20" s="67" t="str">
        <f t="shared" si="2"/>
        <v xml:space="preserve"> </v>
      </c>
      <c r="H20" s="26"/>
    </row>
    <row r="21" spans="2:8" s="57" customFormat="1" x14ac:dyDescent="0.25">
      <c r="B21" s="39"/>
      <c r="C21" s="40"/>
      <c r="D21" s="60"/>
      <c r="E21" s="61"/>
      <c r="F21" s="66" t="str">
        <f t="shared" si="0"/>
        <v xml:space="preserve"> </v>
      </c>
      <c r="G21" s="67" t="str">
        <f t="shared" si="2"/>
        <v xml:space="preserve"> </v>
      </c>
      <c r="H21" s="26"/>
    </row>
    <row r="22" spans="2:8" s="57" customFormat="1" x14ac:dyDescent="0.25">
      <c r="B22" s="39"/>
      <c r="C22" s="40"/>
      <c r="D22" s="60"/>
      <c r="E22" s="61"/>
      <c r="F22" s="66" t="str">
        <f t="shared" si="0"/>
        <v xml:space="preserve"> </v>
      </c>
      <c r="G22" s="67" t="str">
        <f t="shared" si="2"/>
        <v xml:space="preserve"> </v>
      </c>
      <c r="H22" s="26"/>
    </row>
    <row r="23" spans="2:8" s="57" customFormat="1" x14ac:dyDescent="0.25">
      <c r="B23" s="39"/>
      <c r="C23" s="40"/>
      <c r="D23" s="60"/>
      <c r="E23" s="61"/>
      <c r="F23" s="66" t="str">
        <f t="shared" si="0"/>
        <v xml:space="preserve"> </v>
      </c>
      <c r="G23" s="67" t="str">
        <f t="shared" si="2"/>
        <v xml:space="preserve"> </v>
      </c>
      <c r="H23" s="26"/>
    </row>
    <row r="24" spans="2:8" s="57" customFormat="1" x14ac:dyDescent="0.25">
      <c r="B24" s="39"/>
      <c r="C24" s="40"/>
      <c r="D24" s="60"/>
      <c r="E24" s="61"/>
      <c r="F24" s="66" t="str">
        <f t="shared" ref="F24:F27" si="3">IF(ISBLANK(D24)," ",IF(ISBLANK(E24)," ",DATEDIF(D24,E24,"M")))</f>
        <v xml:space="preserve"> </v>
      </c>
      <c r="G24" s="67" t="str">
        <f t="shared" si="2"/>
        <v xml:space="preserve"> </v>
      </c>
      <c r="H24" s="26"/>
    </row>
    <row r="25" spans="2:8" s="57" customFormat="1" x14ac:dyDescent="0.25">
      <c r="B25" s="39"/>
      <c r="C25" s="40"/>
      <c r="D25" s="60"/>
      <c r="E25" s="61"/>
      <c r="F25" s="66" t="str">
        <f t="shared" si="3"/>
        <v xml:space="preserve"> </v>
      </c>
      <c r="G25" s="67" t="str">
        <f t="shared" si="2"/>
        <v xml:space="preserve"> </v>
      </c>
      <c r="H25" s="26"/>
    </row>
    <row r="26" spans="2:8" s="57" customFormat="1" x14ac:dyDescent="0.25">
      <c r="B26" s="39"/>
      <c r="C26" s="40"/>
      <c r="D26" s="60"/>
      <c r="E26" s="61"/>
      <c r="F26" s="66" t="str">
        <f t="shared" si="3"/>
        <v xml:space="preserve"> </v>
      </c>
      <c r="G26" s="67" t="str">
        <f t="shared" si="2"/>
        <v xml:space="preserve"> </v>
      </c>
      <c r="H26" s="26"/>
    </row>
    <row r="27" spans="2:8" s="57" customFormat="1" ht="15.75" thickBot="1" x14ac:dyDescent="0.3">
      <c r="B27" s="42"/>
      <c r="C27" s="43"/>
      <c r="D27" s="63"/>
      <c r="E27" s="64"/>
      <c r="F27" s="68" t="str">
        <f t="shared" si="3"/>
        <v xml:space="preserve"> </v>
      </c>
      <c r="G27" s="69" t="str">
        <f t="shared" si="2"/>
        <v xml:space="preserve"> </v>
      </c>
      <c r="H27" s="27"/>
    </row>
    <row r="28" spans="2:8" ht="15.75" thickBot="1" x14ac:dyDescent="0.3"/>
    <row r="29" spans="2:8" ht="18.75" x14ac:dyDescent="0.3">
      <c r="B29" s="2" t="s">
        <v>36</v>
      </c>
      <c r="C29" s="17"/>
      <c r="D29" s="17"/>
      <c r="E29" s="17"/>
      <c r="F29" s="17"/>
      <c r="G29" s="24">
        <f>H31+H41+H88+H90</f>
        <v>0</v>
      </c>
      <c r="H29" s="23">
        <f>IF(G29&lt;3.6,G29,3.6)</f>
        <v>0</v>
      </c>
    </row>
    <row r="30" spans="2:8" x14ac:dyDescent="0.25">
      <c r="B30" s="8"/>
      <c r="C30" s="9"/>
      <c r="D30" s="9"/>
      <c r="E30" s="9"/>
      <c r="F30" s="9"/>
      <c r="G30" s="9"/>
      <c r="H30" s="10"/>
    </row>
    <row r="31" spans="2:8" x14ac:dyDescent="0.25">
      <c r="B31" s="11" t="s">
        <v>28</v>
      </c>
      <c r="C31" s="12"/>
      <c r="D31" s="12"/>
      <c r="E31" s="12"/>
      <c r="F31" s="12"/>
      <c r="G31" s="14">
        <f>SUM(H37:H39)</f>
        <v>0</v>
      </c>
      <c r="H31" s="18">
        <f>IF(G31&lt;0.41,G31,0.41)</f>
        <v>0</v>
      </c>
    </row>
    <row r="32" spans="2:8" ht="81" customHeight="1" x14ac:dyDescent="0.25">
      <c r="B32" s="8"/>
      <c r="C32" s="70" t="s">
        <v>49</v>
      </c>
      <c r="D32" s="53"/>
      <c r="E32" s="9"/>
      <c r="F32" s="9"/>
      <c r="G32" s="9"/>
      <c r="H32" s="15"/>
    </row>
    <row r="33" spans="2:8" x14ac:dyDescent="0.25">
      <c r="B33" s="31" t="s">
        <v>8</v>
      </c>
      <c r="C33" s="32" t="s">
        <v>25</v>
      </c>
      <c r="D33" s="32"/>
      <c r="E33" s="9"/>
      <c r="F33" s="9"/>
      <c r="G33" s="9"/>
      <c r="H33" s="15"/>
    </row>
    <row r="34" spans="2:8" x14ac:dyDescent="0.25">
      <c r="B34" s="39"/>
      <c r="C34" s="40"/>
      <c r="D34" s="40"/>
      <c r="E34" s="76" t="s">
        <v>0</v>
      </c>
      <c r="F34" s="76"/>
      <c r="G34" s="76"/>
      <c r="H34" s="15"/>
    </row>
    <row r="35" spans="2:8" x14ac:dyDescent="0.25">
      <c r="B35" s="8"/>
      <c r="C35" s="9"/>
      <c r="D35" s="9"/>
      <c r="E35" s="9"/>
      <c r="F35" s="9"/>
      <c r="G35" s="9"/>
      <c r="H35" s="15"/>
    </row>
    <row r="36" spans="2:8" x14ac:dyDescent="0.25">
      <c r="B36" s="31" t="s">
        <v>8</v>
      </c>
      <c r="C36" s="32" t="s">
        <v>24</v>
      </c>
      <c r="D36" s="32"/>
      <c r="E36" s="75" t="s">
        <v>20</v>
      </c>
      <c r="F36" s="75"/>
      <c r="G36" s="75"/>
      <c r="H36" s="15"/>
    </row>
    <row r="37" spans="2:8" x14ac:dyDescent="0.25">
      <c r="B37" s="39"/>
      <c r="C37" s="40"/>
      <c r="D37" s="40"/>
      <c r="E37" s="73" t="s">
        <v>0</v>
      </c>
      <c r="F37" s="73"/>
      <c r="G37" s="73"/>
      <c r="H37" s="19">
        <f>VLOOKUP(E37,Hoja2!$A$10:$B$13,2,0)</f>
        <v>0</v>
      </c>
    </row>
    <row r="38" spans="2:8" x14ac:dyDescent="0.25">
      <c r="B38" s="39"/>
      <c r="C38" s="40"/>
      <c r="D38" s="40"/>
      <c r="E38" s="73" t="s">
        <v>0</v>
      </c>
      <c r="F38" s="73"/>
      <c r="G38" s="73"/>
      <c r="H38" s="19">
        <f>VLOOKUP(E38,Hoja2!$A$10:$B$13,2,0)</f>
        <v>0</v>
      </c>
    </row>
    <row r="39" spans="2:8" x14ac:dyDescent="0.25">
      <c r="B39" s="41"/>
      <c r="C39" s="38"/>
      <c r="D39" s="38"/>
      <c r="E39" s="74" t="s">
        <v>0</v>
      </c>
      <c r="F39" s="74"/>
      <c r="G39" s="74"/>
      <c r="H39" s="20">
        <f>VLOOKUP(E39,Hoja2!$A$10:$B$13,2,0)</f>
        <v>0</v>
      </c>
    </row>
    <row r="40" spans="2:8" x14ac:dyDescent="0.25">
      <c r="B40" s="8"/>
      <c r="C40" s="9"/>
      <c r="D40" s="9"/>
      <c r="E40" s="9"/>
      <c r="F40" s="9"/>
      <c r="G40" s="9"/>
      <c r="H40" s="19"/>
    </row>
    <row r="41" spans="2:8" x14ac:dyDescent="0.25">
      <c r="B41" s="8" t="s">
        <v>32</v>
      </c>
      <c r="C41" s="9"/>
      <c r="D41" s="9"/>
      <c r="E41" s="9"/>
      <c r="F41" s="9"/>
      <c r="G41" s="25">
        <f>SUM(H44:H84)</f>
        <v>0</v>
      </c>
      <c r="H41" s="19">
        <f>IF(G41&lt;2.37,G41,2.37)</f>
        <v>0</v>
      </c>
    </row>
    <row r="42" spans="2:8" ht="72.75" x14ac:dyDescent="0.25">
      <c r="B42" s="8"/>
      <c r="C42" s="45" t="s">
        <v>29</v>
      </c>
      <c r="D42" s="45"/>
      <c r="E42" s="9"/>
      <c r="F42" s="9"/>
      <c r="G42" s="9"/>
      <c r="H42" s="19"/>
    </row>
    <row r="43" spans="2:8" x14ac:dyDescent="0.25">
      <c r="B43" s="31" t="s">
        <v>8</v>
      </c>
      <c r="C43" s="32" t="s">
        <v>2</v>
      </c>
      <c r="D43" s="32"/>
      <c r="E43" s="33" t="s">
        <v>33</v>
      </c>
      <c r="F43" s="33"/>
      <c r="G43" s="32" t="s">
        <v>3</v>
      </c>
      <c r="H43" s="19"/>
    </row>
    <row r="44" spans="2:8" x14ac:dyDescent="0.25">
      <c r="B44" s="39"/>
      <c r="C44" s="50"/>
      <c r="D44" s="50"/>
      <c r="E44" s="80"/>
      <c r="F44" s="80"/>
      <c r="G44" s="40"/>
      <c r="H44" s="19">
        <f>G44*0.02</f>
        <v>0</v>
      </c>
    </row>
    <row r="45" spans="2:8" x14ac:dyDescent="0.25">
      <c r="B45" s="39"/>
      <c r="C45" s="50"/>
      <c r="D45" s="50"/>
      <c r="E45" s="80"/>
      <c r="F45" s="80"/>
      <c r="G45" s="40"/>
      <c r="H45" s="19">
        <f t="shared" ref="H45:H84" si="4">G45*0.02</f>
        <v>0</v>
      </c>
    </row>
    <row r="46" spans="2:8" x14ac:dyDescent="0.25">
      <c r="B46" s="39"/>
      <c r="C46" s="50"/>
      <c r="D46" s="50"/>
      <c r="E46" s="80"/>
      <c r="F46" s="80"/>
      <c r="G46" s="40"/>
      <c r="H46" s="19">
        <f t="shared" si="4"/>
        <v>0</v>
      </c>
    </row>
    <row r="47" spans="2:8" x14ac:dyDescent="0.25">
      <c r="B47" s="39"/>
      <c r="C47" s="50"/>
      <c r="D47" s="50"/>
      <c r="E47" s="80"/>
      <c r="F47" s="80"/>
      <c r="G47" s="40"/>
      <c r="H47" s="19">
        <f t="shared" si="4"/>
        <v>0</v>
      </c>
    </row>
    <row r="48" spans="2:8" x14ac:dyDescent="0.25">
      <c r="B48" s="39"/>
      <c r="C48" s="50"/>
      <c r="D48" s="50"/>
      <c r="E48" s="80"/>
      <c r="F48" s="80"/>
      <c r="G48" s="40"/>
      <c r="H48" s="19">
        <f t="shared" si="4"/>
        <v>0</v>
      </c>
    </row>
    <row r="49" spans="2:8" x14ac:dyDescent="0.25">
      <c r="B49" s="39"/>
      <c r="C49" s="50"/>
      <c r="D49" s="50"/>
      <c r="E49" s="80"/>
      <c r="F49" s="80"/>
      <c r="G49" s="40"/>
      <c r="H49" s="19">
        <f t="shared" si="4"/>
        <v>0</v>
      </c>
    </row>
    <row r="50" spans="2:8" x14ac:dyDescent="0.25">
      <c r="B50" s="39"/>
      <c r="C50" s="50"/>
      <c r="D50" s="50"/>
      <c r="E50" s="80"/>
      <c r="F50" s="80"/>
      <c r="G50" s="40"/>
      <c r="H50" s="19">
        <f t="shared" si="4"/>
        <v>0</v>
      </c>
    </row>
    <row r="51" spans="2:8" x14ac:dyDescent="0.25">
      <c r="B51" s="39"/>
      <c r="C51" s="50"/>
      <c r="D51" s="50"/>
      <c r="E51" s="80"/>
      <c r="F51" s="80"/>
      <c r="G51" s="40"/>
      <c r="H51" s="19">
        <f t="shared" si="4"/>
        <v>0</v>
      </c>
    </row>
    <row r="52" spans="2:8" x14ac:dyDescent="0.25">
      <c r="B52" s="39"/>
      <c r="C52" s="50"/>
      <c r="D52" s="50"/>
      <c r="E52" s="80"/>
      <c r="F52" s="80"/>
      <c r="G52" s="40"/>
      <c r="H52" s="19">
        <f t="shared" si="4"/>
        <v>0</v>
      </c>
    </row>
    <row r="53" spans="2:8" x14ac:dyDescent="0.25">
      <c r="B53" s="39"/>
      <c r="C53" s="50"/>
      <c r="D53" s="50"/>
      <c r="E53" s="80"/>
      <c r="F53" s="80"/>
      <c r="G53" s="40"/>
      <c r="H53" s="19">
        <f t="shared" si="4"/>
        <v>0</v>
      </c>
    </row>
    <row r="54" spans="2:8" x14ac:dyDescent="0.25">
      <c r="B54" s="39"/>
      <c r="C54" s="50"/>
      <c r="D54" s="50"/>
      <c r="E54" s="80"/>
      <c r="F54" s="80"/>
      <c r="G54" s="40"/>
      <c r="H54" s="19">
        <f t="shared" si="4"/>
        <v>0</v>
      </c>
    </row>
    <row r="55" spans="2:8" x14ac:dyDescent="0.25">
      <c r="B55" s="39"/>
      <c r="C55" s="50"/>
      <c r="D55" s="50"/>
      <c r="E55" s="80"/>
      <c r="F55" s="80"/>
      <c r="G55" s="40"/>
      <c r="H55" s="19">
        <f t="shared" si="4"/>
        <v>0</v>
      </c>
    </row>
    <row r="56" spans="2:8" x14ac:dyDescent="0.25">
      <c r="B56" s="39"/>
      <c r="C56" s="50"/>
      <c r="D56" s="50"/>
      <c r="E56" s="80"/>
      <c r="F56" s="80"/>
      <c r="G56" s="40"/>
      <c r="H56" s="19">
        <f t="shared" si="4"/>
        <v>0</v>
      </c>
    </row>
    <row r="57" spans="2:8" x14ac:dyDescent="0.25">
      <c r="B57" s="39"/>
      <c r="C57" s="50"/>
      <c r="D57" s="50"/>
      <c r="E57" s="80"/>
      <c r="F57" s="80"/>
      <c r="G57" s="40"/>
      <c r="H57" s="19">
        <f t="shared" si="4"/>
        <v>0</v>
      </c>
    </row>
    <row r="58" spans="2:8" x14ac:dyDescent="0.25">
      <c r="B58" s="39"/>
      <c r="C58" s="50"/>
      <c r="D58" s="50"/>
      <c r="E58" s="80"/>
      <c r="F58" s="80"/>
      <c r="G58" s="40"/>
      <c r="H58" s="19">
        <f t="shared" si="4"/>
        <v>0</v>
      </c>
    </row>
    <row r="59" spans="2:8" x14ac:dyDescent="0.25">
      <c r="B59" s="39"/>
      <c r="C59" s="50"/>
      <c r="D59" s="50"/>
      <c r="E59" s="80"/>
      <c r="F59" s="80"/>
      <c r="G59" s="40"/>
      <c r="H59" s="19">
        <f t="shared" si="4"/>
        <v>0</v>
      </c>
    </row>
    <row r="60" spans="2:8" x14ac:dyDescent="0.25">
      <c r="B60" s="39"/>
      <c r="C60" s="50"/>
      <c r="D60" s="50"/>
      <c r="E60" s="80"/>
      <c r="F60" s="80"/>
      <c r="G60" s="40"/>
      <c r="H60" s="19">
        <f t="shared" si="4"/>
        <v>0</v>
      </c>
    </row>
    <row r="61" spans="2:8" x14ac:dyDescent="0.25">
      <c r="B61" s="39"/>
      <c r="C61" s="50"/>
      <c r="D61" s="50"/>
      <c r="E61" s="80"/>
      <c r="F61" s="80"/>
      <c r="G61" s="40"/>
      <c r="H61" s="19">
        <f t="shared" si="4"/>
        <v>0</v>
      </c>
    </row>
    <row r="62" spans="2:8" x14ac:dyDescent="0.25">
      <c r="B62" s="39"/>
      <c r="C62" s="50"/>
      <c r="D62" s="50"/>
      <c r="E62" s="80"/>
      <c r="F62" s="80"/>
      <c r="G62" s="40"/>
      <c r="H62" s="19">
        <f t="shared" si="4"/>
        <v>0</v>
      </c>
    </row>
    <row r="63" spans="2:8" x14ac:dyDescent="0.25">
      <c r="B63" s="39"/>
      <c r="C63" s="50"/>
      <c r="D63" s="50"/>
      <c r="E63" s="80"/>
      <c r="F63" s="80"/>
      <c r="G63" s="40"/>
      <c r="H63" s="19">
        <f t="shared" si="4"/>
        <v>0</v>
      </c>
    </row>
    <row r="64" spans="2:8" x14ac:dyDescent="0.25">
      <c r="B64" s="39"/>
      <c r="C64" s="50"/>
      <c r="D64" s="50"/>
      <c r="E64" s="80"/>
      <c r="F64" s="80"/>
      <c r="G64" s="40"/>
      <c r="H64" s="19">
        <f t="shared" si="4"/>
        <v>0</v>
      </c>
    </row>
    <row r="65" spans="2:8" x14ac:dyDescent="0.25">
      <c r="B65" s="39"/>
      <c r="C65" s="50"/>
      <c r="D65" s="50"/>
      <c r="E65" s="80"/>
      <c r="F65" s="80"/>
      <c r="G65" s="40"/>
      <c r="H65" s="19">
        <f t="shared" si="4"/>
        <v>0</v>
      </c>
    </row>
    <row r="66" spans="2:8" x14ac:dyDescent="0.25">
      <c r="B66" s="39"/>
      <c r="C66" s="50"/>
      <c r="D66" s="50"/>
      <c r="E66" s="80"/>
      <c r="F66" s="80"/>
      <c r="G66" s="40"/>
      <c r="H66" s="19">
        <f t="shared" si="4"/>
        <v>0</v>
      </c>
    </row>
    <row r="67" spans="2:8" x14ac:dyDescent="0.25">
      <c r="B67" s="39"/>
      <c r="C67" s="50"/>
      <c r="D67" s="50"/>
      <c r="E67" s="80"/>
      <c r="F67" s="80"/>
      <c r="G67" s="40"/>
      <c r="H67" s="19">
        <f t="shared" si="4"/>
        <v>0</v>
      </c>
    </row>
    <row r="68" spans="2:8" x14ac:dyDescent="0.25">
      <c r="B68" s="39"/>
      <c r="C68" s="50"/>
      <c r="D68" s="50"/>
      <c r="E68" s="80"/>
      <c r="F68" s="80"/>
      <c r="G68" s="40"/>
      <c r="H68" s="19">
        <f t="shared" si="4"/>
        <v>0</v>
      </c>
    </row>
    <row r="69" spans="2:8" x14ac:dyDescent="0.25">
      <c r="B69" s="39"/>
      <c r="C69" s="50"/>
      <c r="D69" s="50"/>
      <c r="E69" s="80"/>
      <c r="F69" s="80"/>
      <c r="G69" s="40"/>
      <c r="H69" s="19">
        <f t="shared" si="4"/>
        <v>0</v>
      </c>
    </row>
    <row r="70" spans="2:8" x14ac:dyDescent="0.25">
      <c r="B70" s="39"/>
      <c r="C70" s="50"/>
      <c r="D70" s="50"/>
      <c r="E70" s="80"/>
      <c r="F70" s="80"/>
      <c r="G70" s="40"/>
      <c r="H70" s="19">
        <f t="shared" si="4"/>
        <v>0</v>
      </c>
    </row>
    <row r="71" spans="2:8" x14ac:dyDescent="0.25">
      <c r="B71" s="39"/>
      <c r="C71" s="50"/>
      <c r="D71" s="50"/>
      <c r="E71" s="80"/>
      <c r="F71" s="80"/>
      <c r="G71" s="40"/>
      <c r="H71" s="19">
        <f t="shared" si="4"/>
        <v>0</v>
      </c>
    </row>
    <row r="72" spans="2:8" x14ac:dyDescent="0.25">
      <c r="B72" s="39"/>
      <c r="C72" s="50"/>
      <c r="D72" s="50"/>
      <c r="E72" s="80"/>
      <c r="F72" s="80"/>
      <c r="G72" s="40"/>
      <c r="H72" s="19">
        <f t="shared" si="4"/>
        <v>0</v>
      </c>
    </row>
    <row r="73" spans="2:8" x14ac:dyDescent="0.25">
      <c r="B73" s="39"/>
      <c r="C73" s="50"/>
      <c r="D73" s="50"/>
      <c r="E73" s="80"/>
      <c r="F73" s="80"/>
      <c r="G73" s="40"/>
      <c r="H73" s="19">
        <f t="shared" si="4"/>
        <v>0</v>
      </c>
    </row>
    <row r="74" spans="2:8" x14ac:dyDescent="0.25">
      <c r="B74" s="39"/>
      <c r="C74" s="50"/>
      <c r="D74" s="50"/>
      <c r="E74" s="80"/>
      <c r="F74" s="80"/>
      <c r="G74" s="40"/>
      <c r="H74" s="19">
        <f t="shared" si="4"/>
        <v>0</v>
      </c>
    </row>
    <row r="75" spans="2:8" x14ac:dyDescent="0.25">
      <c r="B75" s="39"/>
      <c r="C75" s="50"/>
      <c r="D75" s="50"/>
      <c r="E75" s="80"/>
      <c r="F75" s="80"/>
      <c r="G75" s="40"/>
      <c r="H75" s="19">
        <f t="shared" si="4"/>
        <v>0</v>
      </c>
    </row>
    <row r="76" spans="2:8" x14ac:dyDescent="0.25">
      <c r="B76" s="39"/>
      <c r="C76" s="50"/>
      <c r="D76" s="50"/>
      <c r="E76" s="80"/>
      <c r="F76" s="80"/>
      <c r="G76" s="40"/>
      <c r="H76" s="19">
        <f t="shared" si="4"/>
        <v>0</v>
      </c>
    </row>
    <row r="77" spans="2:8" x14ac:dyDescent="0.25">
      <c r="B77" s="39"/>
      <c r="C77" s="50"/>
      <c r="D77" s="50"/>
      <c r="E77" s="80"/>
      <c r="F77" s="80"/>
      <c r="G77" s="40"/>
      <c r="H77" s="19">
        <f t="shared" si="4"/>
        <v>0</v>
      </c>
    </row>
    <row r="78" spans="2:8" x14ac:dyDescent="0.25">
      <c r="B78" s="39"/>
      <c r="C78" s="50"/>
      <c r="D78" s="50"/>
      <c r="E78" s="80"/>
      <c r="F78" s="80"/>
      <c r="G78" s="40"/>
      <c r="H78" s="19">
        <f t="shared" si="4"/>
        <v>0</v>
      </c>
    </row>
    <row r="79" spans="2:8" x14ac:dyDescent="0.25">
      <c r="B79" s="39"/>
      <c r="C79" s="50"/>
      <c r="D79" s="50"/>
      <c r="E79" s="80"/>
      <c r="F79" s="80"/>
      <c r="G79" s="40"/>
      <c r="H79" s="19">
        <f t="shared" si="4"/>
        <v>0</v>
      </c>
    </row>
    <row r="80" spans="2:8" x14ac:dyDescent="0.25">
      <c r="B80" s="39"/>
      <c r="C80" s="50"/>
      <c r="D80" s="50"/>
      <c r="E80" s="80"/>
      <c r="F80" s="80"/>
      <c r="G80" s="40"/>
      <c r="H80" s="19">
        <f t="shared" si="4"/>
        <v>0</v>
      </c>
    </row>
    <row r="81" spans="2:8" x14ac:dyDescent="0.25">
      <c r="B81" s="39"/>
      <c r="C81" s="50"/>
      <c r="D81" s="50"/>
      <c r="E81" s="80"/>
      <c r="F81" s="80"/>
      <c r="G81" s="40"/>
      <c r="H81" s="19">
        <f t="shared" si="4"/>
        <v>0</v>
      </c>
    </row>
    <row r="82" spans="2:8" x14ac:dyDescent="0.25">
      <c r="B82" s="39"/>
      <c r="C82" s="50"/>
      <c r="D82" s="50"/>
      <c r="E82" s="80"/>
      <c r="F82" s="80"/>
      <c r="G82" s="40"/>
      <c r="H82" s="19">
        <f t="shared" si="4"/>
        <v>0</v>
      </c>
    </row>
    <row r="83" spans="2:8" x14ac:dyDescent="0.25">
      <c r="B83" s="39"/>
      <c r="C83" s="50"/>
      <c r="D83" s="50"/>
      <c r="E83" s="80"/>
      <c r="F83" s="80"/>
      <c r="G83" s="40"/>
      <c r="H83" s="19">
        <f t="shared" si="4"/>
        <v>0</v>
      </c>
    </row>
    <row r="84" spans="2:8" x14ac:dyDescent="0.25">
      <c r="B84" s="39"/>
      <c r="C84" s="50"/>
      <c r="D84" s="50"/>
      <c r="E84" s="80"/>
      <c r="F84" s="80"/>
      <c r="G84" s="40"/>
      <c r="H84" s="19">
        <f t="shared" si="4"/>
        <v>0</v>
      </c>
    </row>
    <row r="85" spans="2:8" x14ac:dyDescent="0.25">
      <c r="B85" s="54" t="s">
        <v>39</v>
      </c>
      <c r="C85" s="13"/>
      <c r="D85" s="13"/>
      <c r="E85" s="13"/>
      <c r="F85" s="13"/>
      <c r="G85" s="55">
        <f>SUM(G44:G84)</f>
        <v>0</v>
      </c>
      <c r="H85" s="20"/>
    </row>
    <row r="86" spans="2:8" x14ac:dyDescent="0.25">
      <c r="B86" s="8" t="s">
        <v>30</v>
      </c>
      <c r="C86" s="9"/>
      <c r="D86" s="9"/>
      <c r="E86" s="9"/>
      <c r="F86" s="9"/>
      <c r="G86" s="9"/>
      <c r="H86" s="19">
        <f>H88</f>
        <v>0</v>
      </c>
    </row>
    <row r="87" spans="2:8" ht="64.5" customHeight="1" x14ac:dyDescent="0.25">
      <c r="B87" s="8"/>
      <c r="C87" s="44" t="s">
        <v>37</v>
      </c>
      <c r="D87" s="44"/>
      <c r="E87" s="9"/>
      <c r="F87" s="9"/>
      <c r="G87" s="9"/>
      <c r="H87" s="19"/>
    </row>
    <row r="88" spans="2:8" x14ac:dyDescent="0.25">
      <c r="B88" s="30"/>
      <c r="C88" s="13"/>
      <c r="D88" s="13"/>
      <c r="E88" s="77" t="s">
        <v>0</v>
      </c>
      <c r="F88" s="77"/>
      <c r="G88" s="77"/>
      <c r="H88" s="20">
        <f>LOOKUP(E88,Hoja2!A17:A22,Hoja2!B17:B22)</f>
        <v>0</v>
      </c>
    </row>
    <row r="89" spans="2:8" x14ac:dyDescent="0.25">
      <c r="B89" s="11"/>
      <c r="C89" s="12"/>
      <c r="D89" s="12"/>
      <c r="E89" s="12"/>
      <c r="F89" s="12"/>
      <c r="G89" s="12"/>
      <c r="H89" s="18"/>
    </row>
    <row r="90" spans="2:8" x14ac:dyDescent="0.25">
      <c r="B90" s="8" t="s">
        <v>31</v>
      </c>
      <c r="C90" s="9"/>
      <c r="D90" s="9"/>
      <c r="E90" s="9"/>
      <c r="F90" s="9"/>
      <c r="G90" s="34">
        <f>H93+H94+H95+H96+H97+H98</f>
        <v>0</v>
      </c>
      <c r="H90" s="26">
        <f>IF(G90&lt;0.41,G90,0.41)</f>
        <v>0</v>
      </c>
    </row>
    <row r="91" spans="2:8" ht="75.75" customHeight="1" x14ac:dyDescent="0.25">
      <c r="B91" s="8"/>
      <c r="C91" s="44" t="s">
        <v>38</v>
      </c>
      <c r="D91" s="44"/>
      <c r="E91" s="9"/>
      <c r="F91" s="9"/>
      <c r="G91" s="9"/>
      <c r="H91" s="19"/>
    </row>
    <row r="92" spans="2:8" x14ac:dyDescent="0.25">
      <c r="B92" s="31" t="s">
        <v>8</v>
      </c>
      <c r="C92" s="32" t="s">
        <v>19</v>
      </c>
      <c r="D92" s="32"/>
      <c r="E92" s="75" t="s">
        <v>20</v>
      </c>
      <c r="F92" s="75"/>
      <c r="G92" s="75"/>
      <c r="H92" s="19"/>
    </row>
    <row r="93" spans="2:8" x14ac:dyDescent="0.25">
      <c r="B93" s="39"/>
      <c r="C93" s="40"/>
      <c r="D93" s="40"/>
      <c r="E93" s="78" t="s">
        <v>0</v>
      </c>
      <c r="F93" s="78"/>
      <c r="G93" s="78"/>
      <c r="H93" s="19">
        <f>LOOKUP(E93,Hoja2!$A$26:$A$32,Hoja2!$B$26:$B$32)</f>
        <v>0</v>
      </c>
    </row>
    <row r="94" spans="2:8" x14ac:dyDescent="0.25">
      <c r="B94" s="39"/>
      <c r="C94" s="40"/>
      <c r="D94" s="40"/>
      <c r="E94" s="78" t="s">
        <v>0</v>
      </c>
      <c r="F94" s="78"/>
      <c r="G94" s="78"/>
      <c r="H94" s="19">
        <f>LOOKUP(E94,Hoja2!$A$26:$A$32,Hoja2!$B$26:$B$32)</f>
        <v>0</v>
      </c>
    </row>
    <row r="95" spans="2:8" x14ac:dyDescent="0.25">
      <c r="B95" s="39"/>
      <c r="C95" s="40"/>
      <c r="D95" s="40"/>
      <c r="E95" s="78" t="s">
        <v>0</v>
      </c>
      <c r="F95" s="78"/>
      <c r="G95" s="78"/>
      <c r="H95" s="19">
        <f>LOOKUP(E95,Hoja2!$A$26:$A$32,Hoja2!$B$26:$B$32)</f>
        <v>0</v>
      </c>
    </row>
    <row r="96" spans="2:8" x14ac:dyDescent="0.25">
      <c r="B96" s="39"/>
      <c r="C96" s="40"/>
      <c r="D96" s="40"/>
      <c r="E96" s="78" t="s">
        <v>0</v>
      </c>
      <c r="F96" s="78"/>
      <c r="G96" s="78"/>
      <c r="H96" s="19">
        <f>LOOKUP(E96,Hoja2!$A$26:$A$32,Hoja2!$B$26:$B$32)</f>
        <v>0</v>
      </c>
    </row>
    <row r="97" spans="2:8" x14ac:dyDescent="0.25">
      <c r="B97" s="39"/>
      <c r="C97" s="40"/>
      <c r="D97" s="40"/>
      <c r="E97" s="78" t="s">
        <v>0</v>
      </c>
      <c r="F97" s="78"/>
      <c r="G97" s="78"/>
      <c r="H97" s="19">
        <f>LOOKUP(E97,Hoja2!$A$26:$A$32,Hoja2!$B$26:$B$32)</f>
        <v>0</v>
      </c>
    </row>
    <row r="98" spans="2:8" ht="15.75" thickBot="1" x14ac:dyDescent="0.3">
      <c r="B98" s="42"/>
      <c r="C98" s="43"/>
      <c r="D98" s="43"/>
      <c r="E98" s="79" t="s">
        <v>0</v>
      </c>
      <c r="F98" s="79"/>
      <c r="G98" s="79"/>
      <c r="H98" s="21">
        <f>LOOKUP(E98,Hoja2!$A$26:$A$32,Hoja2!$B$26:$B$32)</f>
        <v>0</v>
      </c>
    </row>
    <row r="99" spans="2:8" ht="15.75" thickBot="1" x14ac:dyDescent="0.3">
      <c r="H99" s="22"/>
    </row>
    <row r="100" spans="2:8" ht="19.5" thickBot="1" x14ac:dyDescent="0.35">
      <c r="B100" s="35" t="s">
        <v>21</v>
      </c>
      <c r="C100" s="36"/>
      <c r="D100" s="36"/>
      <c r="E100" s="36"/>
      <c r="F100" s="36"/>
      <c r="G100" s="36"/>
      <c r="H100" s="37">
        <f>SUM(H10,H29)</f>
        <v>0</v>
      </c>
    </row>
    <row r="103" spans="2:8" ht="99.75" customHeight="1" x14ac:dyDescent="0.25"/>
    <row r="148" spans="3:3" x14ac:dyDescent="0.25">
      <c r="C148" s="72"/>
    </row>
    <row r="149" spans="3:3" x14ac:dyDescent="0.25">
      <c r="C149" s="72"/>
    </row>
    <row r="150" spans="3:3" x14ac:dyDescent="0.25">
      <c r="C150" s="72"/>
    </row>
    <row r="152" spans="3:3" x14ac:dyDescent="0.25">
      <c r="C152" s="72"/>
    </row>
    <row r="153" spans="3:3" x14ac:dyDescent="0.25">
      <c r="C153" s="72"/>
    </row>
    <row r="154" spans="3:3" ht="28.5" customHeight="1" x14ac:dyDescent="0.25">
      <c r="C154" s="72"/>
    </row>
    <row r="157" spans="3:3" ht="23.25" customHeight="1" x14ac:dyDescent="0.25"/>
  </sheetData>
  <sheetProtection algorithmName="SHA-512" hashValue="5IF/vMWqlK/FMAgSQqA3AlmESoX95ycO9FdzYEZPXpD6q2ia0tlw2AOLgZr/k90Rv1bQdGFn+huZq2CDaQYfQA==" saltValue="3EuykSIHWUYzQELtIVqsgg==" spinCount="100000" sheet="1" objects="1" scenarios="1"/>
  <mergeCells count="59">
    <mergeCell ref="E83:F83"/>
    <mergeCell ref="E84:F84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68:F68"/>
    <mergeCell ref="E69:F69"/>
    <mergeCell ref="E70:F70"/>
    <mergeCell ref="E71:F71"/>
    <mergeCell ref="E72:F72"/>
    <mergeCell ref="E63:F63"/>
    <mergeCell ref="E64:F64"/>
    <mergeCell ref="E65:F65"/>
    <mergeCell ref="E66:F66"/>
    <mergeCell ref="E67:F67"/>
    <mergeCell ref="E58:F58"/>
    <mergeCell ref="E59:F59"/>
    <mergeCell ref="E60:F60"/>
    <mergeCell ref="E61:F61"/>
    <mergeCell ref="E62:F62"/>
    <mergeCell ref="E92:G92"/>
    <mergeCell ref="C7:E7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C8:E8"/>
    <mergeCell ref="C148:C150"/>
    <mergeCell ref="C152:C154"/>
    <mergeCell ref="C6:E6"/>
    <mergeCell ref="E37:G37"/>
    <mergeCell ref="E38:G38"/>
    <mergeCell ref="E39:G39"/>
    <mergeCell ref="E36:G36"/>
    <mergeCell ref="E34:G34"/>
    <mergeCell ref="E88:G88"/>
    <mergeCell ref="E93:G93"/>
    <mergeCell ref="E94:G94"/>
    <mergeCell ref="E95:G95"/>
    <mergeCell ref="E96:G96"/>
    <mergeCell ref="E97:G97"/>
    <mergeCell ref="E98:G98"/>
  </mergeCells>
  <dataValidations count="7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105:B145 B37:B39 B44:B84 B34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44:D84 C105:D145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G105:G145 G44:G84">
      <formula1>15</formula1>
      <formula2>5000</formula2>
    </dataValidation>
    <dataValidation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C34:D34"/>
    <dataValidation allowBlank="1" showInputMessage="1" showErrorMessage="1" promptTitle="Fecha de alta" prompt="Indique la fecha de alta en el siguiente formato: DD/MM/AAAA" sqref="D16:D27"/>
    <dataValidation allowBlank="1" showInputMessage="1" showErrorMessage="1" promptTitle="Fecha de baja" prompt="Indique la fecha de baja en el siguiente formato: DD/MM/AAAA" sqref="E16:E27"/>
    <dataValidation allowBlank="1" showInputMessage="1" showErrorMessage="1" promptTitle="Curso" prompt="Indique la fecha del curso en formato: DD/MM/AAAA" sqref="E44:F84"/>
  </dataValidations>
  <pageMargins left="0.70866141732283472" right="0.70866141732283472" top="0.74803149606299213" bottom="0.74803149606299213" header="0.31496062992125984" footer="0.31496062992125984"/>
  <pageSetup paperSize="9" scale="77" fitToHeight="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Hoja2!$A$17:$A$22</xm:f>
          </x14:formula1>
          <xm:sqref>E88</xm:sqref>
        </x14:dataValidation>
        <x14:dataValidation type="list" allowBlank="1" showInputMessage="1" showErrorMessage="1">
          <x14:formula1>
            <xm:f>Hoja2!$A$26:$A$32</xm:f>
          </x14:formula1>
          <xm:sqref>E93:E98</xm:sqref>
        </x14:dataValidation>
        <x14:dataValidation type="list" allowBlank="1" showInputMessage="1" showErrorMessage="1" promptTitle="Titulación" prompt="Selección nivel titulación">
          <x14:formula1>
            <xm:f>Hoja2!$A$10:$A$15</xm:f>
          </x14:formula1>
          <xm:sqref>E37:E39</xm:sqref>
        </x14:dataValidation>
        <x14:dataValidation type="list" allowBlank="1" showInputMessage="1" showErrorMessage="1" promptTitle="Titulación" prompt="Selección nivel titulación">
          <x14:formula1>
            <xm:f>Hoja2!$A$10:$A$11</xm:f>
          </x14:formula1>
          <xm:sqref>E34:G34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2"/>
  <sheetViews>
    <sheetView topLeftCell="A7" workbookViewId="0">
      <selection activeCell="G14" sqref="G14"/>
    </sheetView>
  </sheetViews>
  <sheetFormatPr baseColWidth="10" defaultRowHeight="15" x14ac:dyDescent="0.25"/>
  <cols>
    <col min="1" max="1" width="42.85546875" customWidth="1"/>
  </cols>
  <sheetData>
    <row r="2" spans="1:2" x14ac:dyDescent="0.25">
      <c r="A2" s="46"/>
      <c r="B2" s="47"/>
    </row>
    <row r="4" spans="1:2" x14ac:dyDescent="0.25">
      <c r="A4" s="1"/>
      <c r="B4" s="1"/>
    </row>
    <row r="5" spans="1:2" x14ac:dyDescent="0.25">
      <c r="A5" s="1"/>
      <c r="B5" s="1"/>
    </row>
    <row r="9" spans="1:2" x14ac:dyDescent="0.25">
      <c r="A9" s="48" t="s">
        <v>1</v>
      </c>
      <c r="B9" s="47"/>
    </row>
    <row r="10" spans="1:2" s="52" customFormat="1" x14ac:dyDescent="0.25">
      <c r="A10" s="52" t="s">
        <v>0</v>
      </c>
      <c r="B10" s="29">
        <v>0</v>
      </c>
    </row>
    <row r="11" spans="1:2" x14ac:dyDescent="0.25">
      <c r="A11" t="s">
        <v>47</v>
      </c>
      <c r="B11" s="29">
        <v>0</v>
      </c>
    </row>
    <row r="12" spans="1:2" x14ac:dyDescent="0.25">
      <c r="A12" t="s">
        <v>45</v>
      </c>
      <c r="B12" s="29">
        <v>0.41</v>
      </c>
    </row>
    <row r="13" spans="1:2" x14ac:dyDescent="0.25">
      <c r="A13" t="s">
        <v>46</v>
      </c>
      <c r="B13" s="29">
        <v>0.33500000000000002</v>
      </c>
    </row>
    <row r="15" spans="1:2" x14ac:dyDescent="0.25">
      <c r="B15" s="29"/>
    </row>
    <row r="16" spans="1:2" x14ac:dyDescent="0.25">
      <c r="A16" s="48" t="s">
        <v>4</v>
      </c>
      <c r="B16" s="47"/>
    </row>
    <row r="17" spans="1:2" x14ac:dyDescent="0.25">
      <c r="A17" t="s">
        <v>0</v>
      </c>
      <c r="B17" s="29">
        <v>0</v>
      </c>
    </row>
    <row r="18" spans="1:2" x14ac:dyDescent="0.25">
      <c r="A18" t="s">
        <v>10</v>
      </c>
      <c r="B18" s="29">
        <v>0.185</v>
      </c>
    </row>
    <row r="19" spans="1:2" x14ac:dyDescent="0.25">
      <c r="A19" t="s">
        <v>11</v>
      </c>
      <c r="B19" s="29">
        <v>0.33500000000000002</v>
      </c>
    </row>
    <row r="20" spans="1:2" x14ac:dyDescent="0.25">
      <c r="A20" t="s">
        <v>5</v>
      </c>
      <c r="B20" s="29">
        <v>0.41</v>
      </c>
    </row>
    <row r="21" spans="1:2" x14ac:dyDescent="0.25">
      <c r="A21" t="s">
        <v>6</v>
      </c>
      <c r="B21" s="29">
        <v>0.26</v>
      </c>
    </row>
    <row r="22" spans="1:2" x14ac:dyDescent="0.25">
      <c r="A22" t="s">
        <v>9</v>
      </c>
      <c r="B22" s="29">
        <v>0.11</v>
      </c>
    </row>
    <row r="25" spans="1:2" x14ac:dyDescent="0.25">
      <c r="A25" s="48" t="s">
        <v>12</v>
      </c>
      <c r="B25" s="47"/>
    </row>
    <row r="26" spans="1:2" x14ac:dyDescent="0.25">
      <c r="A26" t="s">
        <v>0</v>
      </c>
      <c r="B26" s="29">
        <v>0</v>
      </c>
    </row>
    <row r="27" spans="1:2" x14ac:dyDescent="0.25">
      <c r="A27" t="s">
        <v>18</v>
      </c>
      <c r="B27" s="29">
        <v>0.11</v>
      </c>
    </row>
    <row r="28" spans="1:2" x14ac:dyDescent="0.25">
      <c r="A28" t="s">
        <v>17</v>
      </c>
      <c r="B28" s="29">
        <v>0.17</v>
      </c>
    </row>
    <row r="29" spans="1:2" x14ac:dyDescent="0.25">
      <c r="A29" t="s">
        <v>16</v>
      </c>
      <c r="B29" s="29">
        <v>0.23</v>
      </c>
    </row>
    <row r="30" spans="1:2" x14ac:dyDescent="0.25">
      <c r="A30" t="s">
        <v>15</v>
      </c>
      <c r="B30" s="29">
        <v>0.28999999999999998</v>
      </c>
    </row>
    <row r="31" spans="1:2" x14ac:dyDescent="0.25">
      <c r="A31" t="s">
        <v>14</v>
      </c>
      <c r="B31" s="29">
        <v>0.35</v>
      </c>
    </row>
    <row r="32" spans="1:2" x14ac:dyDescent="0.25">
      <c r="A32" t="s">
        <v>13</v>
      </c>
      <c r="B32" s="29">
        <v>0.41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LIVIA BELMONTE COMPANY</cp:lastModifiedBy>
  <cp:lastPrinted>2022-05-09T14:41:49Z</cp:lastPrinted>
  <dcterms:created xsi:type="dcterms:W3CDTF">2022-05-05T11:54:51Z</dcterms:created>
  <dcterms:modified xsi:type="dcterms:W3CDTF">2023-06-05T07:19:57Z</dcterms:modified>
</cp:coreProperties>
</file>