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4.elche.es\FS_FS04\RRHH\Datos\08. SELECCIÓN\01. PROCESOS SELECTIVOS\18. ACTAS\ACTAS 2022\2022 185 P TÉCNICO MEDIO DEPORTES 1 C.O.-P.I. 2022 98319W\"/>
    </mc:Choice>
  </mc:AlternateContent>
  <workbookProtection workbookAlgorithmName="SHA-512" workbookHashValue="JACDGB4FrVNW4rq5utcUybjxCScvgD2/j0hyPMckMjLs5opDUY+2I7tEDLqABo355UTxXSSzHglD0aPeVBmr0A==" workbookSaltValue="XMYOoT+NQZ3JgiQqM2v3FQ==" workbookSpinCount="100000" lockStructure="1"/>
  <bookViews>
    <workbookView xWindow="0" yWindow="0" windowWidth="20490" windowHeight="7020"/>
  </bookViews>
  <sheets>
    <sheet name="BAREMACIÓN" sheetId="1" r:id="rId1"/>
    <sheet name="Hoja2" sheetId="2" state="hidden" r:id="rId2"/>
  </sheets>
  <definedNames>
    <definedName name="_xlnm.Print_Area" localSheetId="0">BAREMACIÓN!$A$1:$G$177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0" i="1" l="1"/>
  <c r="G160" i="1"/>
  <c r="F37" i="1"/>
  <c r="F38" i="1"/>
  <c r="F36" i="1"/>
  <c r="G175" i="1" l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49" i="1" l="1"/>
  <c r="G164" i="1"/>
  <c r="G163" i="1" s="1"/>
  <c r="G148" i="1"/>
  <c r="G25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F146" i="1" l="1"/>
  <c r="G146" i="1" s="1"/>
  <c r="G14" i="1"/>
  <c r="G13" i="1" s="1"/>
  <c r="G12" i="1" s="1"/>
  <c r="F10" i="1" s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04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3" i="1"/>
  <c r="F93" i="1"/>
  <c r="F94" i="1"/>
  <c r="F95" i="1"/>
  <c r="F96" i="1"/>
  <c r="F97" i="1"/>
  <c r="F92" i="1"/>
  <c r="F87" i="1"/>
  <c r="G10" i="1" l="1"/>
  <c r="E89" i="1" l="1"/>
  <c r="F89" i="1" s="1"/>
  <c r="E101" i="1" l="1"/>
  <c r="F101" i="1" s="1"/>
  <c r="E99" i="1" s="1"/>
  <c r="G99" i="1" s="1"/>
  <c r="E40" i="1"/>
  <c r="F40" i="1" s="1"/>
  <c r="E30" i="1" l="1"/>
  <c r="F30" i="1" s="1"/>
  <c r="E28" i="1" l="1"/>
  <c r="G28" i="1" l="1"/>
  <c r="F4" i="1" s="1"/>
  <c r="G177" i="1" s="1"/>
</calcChain>
</file>

<file path=xl/sharedStrings.xml><?xml version="1.0" encoding="utf-8"?>
<sst xmlns="http://schemas.openxmlformats.org/spreadsheetml/2006/main" count="98" uniqueCount="62">
  <si>
    <t>Grado</t>
  </si>
  <si>
    <t>A. Grado consolidado igual o inferior</t>
  </si>
  <si>
    <t>B.- Grado consolidado nivel máximo</t>
  </si>
  <si>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</si>
  <si>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</si>
  <si>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</si>
  <si>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</si>
  <si>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</si>
  <si>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</si>
  <si>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</si>
  <si>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</si>
  <si>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Horas</t>
  </si>
  <si>
    <t>Nº. Documento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</si>
  <si>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</si>
  <si>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</si>
  <si>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</si>
  <si>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</si>
  <si>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</si>
  <si>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</si>
  <si>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</si>
  <si>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</si>
  <si>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</si>
  <si>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</si>
  <si>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</si>
  <si>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</si>
  <si>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</si>
  <si>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DNI</t>
  </si>
  <si>
    <t>Titulación (distintas a la requerida)</t>
  </si>
  <si>
    <t>Titulación requerida para el puesto (obligatorio especificar)</t>
  </si>
  <si>
    <t>Denominación plaza</t>
  </si>
  <si>
    <t>BAREMO DE MÉRITOS DE LA FASE DE CONCURSO. TÉCNICO/A MEDIO DE DEPORTES (P.I.)</t>
  </si>
  <si>
    <t>1. Antigüedad. Máximo 5,15 puntos.</t>
  </si>
  <si>
    <t>Grado Consolidado igual o inferior 0,36 puntos| Grado consilidado nivel máximo 0,73 puntos</t>
  </si>
  <si>
    <t>FORMACIÓN GENÉRICA – Máximo: 3,57 puntos.</t>
  </si>
  <si>
    <t>1. Titulaciones académicas. Máximo 0,93 puntos.</t>
  </si>
  <si>
    <t>Distintas de la requerida para el puesto y de igual o superior nivel en materias relacionadas con las funciones del puesto: 
- Titulación que sirve como requisito de acceso a la convocatoria = 0 ptos. -Tít.of. Doc. MECES 4= 0,930 ptos. - Tít.of. Máster,lic.,gdo.ing.o arq. MECES 3= 0,755 ptos. - Tít.of.Dipl.,gdo.ing.téc. o arq.téc. MECES 2= 0,580 ptos.</t>
  </si>
  <si>
    <t>2. Cursos de formación y perfeccionamiento genéricos. Máximo 0,78 puntos.</t>
  </si>
  <si>
    <t>Se valorarán los cursos de formación y perfeccionamiento que tengan relación con temas de carácter
general de la Administración Pública, o con las funciones a desempeñar de duración igual o superior
a 15 horas, que hayan sido cursados o impartidos por el interesado y que hayan sido convocados u
homologados de conformidad con lo previsto en el artº 9.2.3 de las Bases Generales. Por cada hora 0,0037 puntos.</t>
  </si>
  <si>
    <t>4. Idiomas comunitarios. Máximo 0,93 puntos.</t>
  </si>
  <si>
    <t xml:space="preserve"> - Grado superior C2: 0,930 puntos - Grado Medio C1: 0,755 puntos - Nivel B2: 0,580 puntos - Grado elemental B1: 0,405 puntos   - Nivel oral A2: 0,230 puntos</t>
  </si>
  <si>
    <t xml:space="preserve"> - Nivel C2: 0,930 puntos
- Nivel C1: 0,775 puntos
- Nivel B2: 0,620 puntos
- Nivel B1: 0,465 puntos
- Nivel A2: 0,310 puntos
- Nivel A1: 0,155 puntos</t>
  </si>
  <si>
    <t>MÉRITOS ESPECÍFICOS. Máximo 11,15 puntos.</t>
  </si>
  <si>
    <t>1. Cursos de formación y perfeccionamiento específicos. Máximo: 2,34 puntos.</t>
  </si>
  <si>
    <t>Se valorarán los cursos de formación y perfeccionamiento directamente relacionados con las
funciones del puesto a desempeñar, de duración igual o superior a 15 horas, que hayan sido cursados
o impartidos por el interesado y que hayan sido convocados u homologados de conformidad con lo
previsto en el artº 9.2.3 de las Bases Generales. Por cada hora 0,0048 puntos</t>
  </si>
  <si>
    <t>Nivel oral A2</t>
  </si>
  <si>
    <t>Titulación que sirve como requisito de acceso</t>
  </si>
  <si>
    <t>Tít.of.Doc. MECES 4</t>
  </si>
  <si>
    <t>Tít.of.Máster,lic.,gdo.ing.o arq. MECES 3</t>
  </si>
  <si>
    <t>Tít.of.Dipl.,gdo,,ing.téc.o arq.téc. MECES 2</t>
  </si>
  <si>
    <t>Puesto</t>
  </si>
  <si>
    <t>Fecha de alta</t>
  </si>
  <si>
    <t>Fecha de baja</t>
  </si>
  <si>
    <t>Meses</t>
  </si>
  <si>
    <t>Días</t>
  </si>
  <si>
    <t>EXPERIENCIA / ANTIGÜEDAD. Máximo: 5,88 puntos.</t>
  </si>
  <si>
    <t>Por cada mes completo de servicios prestados en cualquiera de las distintas Administraciones Públicas en puestos con funciones iguales o similares a las plazas convocadas. Por cada mes completo 0,015 puntos.</t>
  </si>
  <si>
    <t>2. Grado.</t>
  </si>
  <si>
    <t>2. Experiencia. Máximo: 8,81 puntos.</t>
  </si>
  <si>
    <t xml:space="preserve">2.2. Servicios pestados en puestos/plazas de igual o superior categoría a la convocada, siempre y cuando haya sido el resultado de un procedimiento selectivo, o concurso. </t>
  </si>
  <si>
    <t>2.1.Servicios pestados en puestos/plazas correspondientes a la categoría inmediatamente inferior a la convocada. Por cada mes completo 0,030 puntos</t>
  </si>
  <si>
    <t>Por cada mes completo 0,045 puntos</t>
  </si>
  <si>
    <t>3. Valenciano. Máximo 0,930 puntos.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</si>
</sst>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  <numFmt numFmtId="169" formatCode="0.0000;\-0.0000;;@"/>
    <numFmt numFmtId="170" formatCode="0.0000"/>
    <numFmt numFmtId="171" formatCode=";;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0" fontId="10" fillId="0" borderId="0" xfId="0" applyFont="1"/>
    <xf numFmtId="0" fontId="3" fillId="0" borderId="0" xfId="0" applyFont="1" applyBorder="1"/>
    <xf numFmtId="0" fontId="4" fillId="0" borderId="2" xfId="0" applyFont="1" applyBorder="1"/>
    <xf numFmtId="0" fontId="2" fillId="0" borderId="2" xfId="0" applyFont="1" applyBorder="1"/>
    <xf numFmtId="166" fontId="0" fillId="0" borderId="0" xfId="0" applyNumberFormat="1"/>
    <xf numFmtId="167" fontId="11" fillId="0" borderId="2" xfId="0" applyNumberFormat="1" applyFont="1" applyBorder="1"/>
    <xf numFmtId="165" fontId="3" fillId="0" borderId="0" xfId="0" applyNumberFormat="1" applyFont="1" applyBorder="1"/>
    <xf numFmtId="0" fontId="0" fillId="0" borderId="14" xfId="0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Fill="1" applyBorder="1"/>
    <xf numFmtId="168" fontId="3" fillId="0" borderId="0" xfId="0" applyNumberFormat="1" applyFont="1" applyBorder="1"/>
    <xf numFmtId="0" fontId="4" fillId="0" borderId="15" xfId="0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7" fillId="3" borderId="0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7" fillId="3" borderId="13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 applyProtection="1">
      <alignment wrapText="1"/>
      <protection locked="0"/>
    </xf>
    <xf numFmtId="0" fontId="2" fillId="5" borderId="0" xfId="0" applyFont="1" applyFill="1"/>
    <xf numFmtId="0" fontId="0" fillId="5" borderId="0" xfId="0" applyFill="1"/>
    <xf numFmtId="0" fontId="13" fillId="5" borderId="0" xfId="0" applyFont="1" applyFill="1"/>
    <xf numFmtId="0" fontId="0" fillId="3" borderId="0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168" fontId="9" fillId="0" borderId="2" xfId="0" applyNumberFormat="1" applyFont="1" applyBorder="1"/>
    <xf numFmtId="170" fontId="4" fillId="0" borderId="3" xfId="0" applyNumberFormat="1" applyFont="1" applyBorder="1"/>
    <xf numFmtId="170" fontId="10" fillId="0" borderId="0" xfId="0" applyNumberFormat="1" applyFont="1"/>
    <xf numFmtId="170" fontId="0" fillId="0" borderId="0" xfId="0" applyNumberFormat="1"/>
    <xf numFmtId="170" fontId="4" fillId="0" borderId="17" xfId="0" applyNumberFormat="1" applyFont="1" applyBorder="1"/>
    <xf numFmtId="166" fontId="6" fillId="2" borderId="2" xfId="0" applyNumberFormat="1" applyFont="1" applyFill="1" applyBorder="1"/>
    <xf numFmtId="0" fontId="12" fillId="0" borderId="0" xfId="0" applyFont="1" applyBorder="1" applyAlignment="1" applyProtection="1">
      <alignment horizontal="center" vertical="center" wrapText="1"/>
    </xf>
    <xf numFmtId="14" fontId="12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2" fillId="3" borderId="0" xfId="0" applyNumberFormat="1" applyFont="1" applyFill="1" applyBorder="1" applyAlignment="1" applyProtection="1">
      <alignment horizontal="right" vertical="center"/>
      <protection locked="0"/>
    </xf>
    <xf numFmtId="1" fontId="12" fillId="3" borderId="0" xfId="0" applyNumberFormat="1" applyFont="1" applyFill="1" applyBorder="1" applyProtection="1"/>
    <xf numFmtId="0" fontId="12" fillId="0" borderId="0" xfId="0" applyFont="1" applyFill="1"/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Fill="1"/>
    <xf numFmtId="0" fontId="7" fillId="0" borderId="0" xfId="0" applyFont="1" applyBorder="1"/>
    <xf numFmtId="166" fontId="8" fillId="0" borderId="0" xfId="0" applyNumberFormat="1" applyFont="1" applyBorder="1"/>
    <xf numFmtId="0" fontId="0" fillId="0" borderId="0" xfId="0" applyFill="1" applyBorder="1" applyProtection="1">
      <protection locked="0"/>
    </xf>
    <xf numFmtId="1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0" xfId="0" applyNumberFormat="1" applyFont="1" applyFill="1" applyBorder="1" applyAlignment="1" applyProtection="1">
      <alignment horizontal="right" vertical="center"/>
      <protection locked="0"/>
    </xf>
    <xf numFmtId="1" fontId="12" fillId="0" borderId="0" xfId="0" applyNumberFormat="1" applyFont="1" applyFill="1" applyBorder="1" applyProtection="1"/>
    <xf numFmtId="166" fontId="8" fillId="0" borderId="0" xfId="0" applyNumberFormat="1" applyFont="1" applyFill="1" applyBorder="1"/>
    <xf numFmtId="0" fontId="7" fillId="0" borderId="0" xfId="0" applyFont="1" applyFill="1"/>
    <xf numFmtId="0" fontId="0" fillId="0" borderId="0" xfId="0" applyFill="1" applyBorder="1"/>
    <xf numFmtId="0" fontId="2" fillId="0" borderId="9" xfId="0" applyFont="1" applyBorder="1"/>
    <xf numFmtId="0" fontId="0" fillId="0" borderId="10" xfId="0" applyFill="1" applyBorder="1" applyProtection="1">
      <protection locked="0"/>
    </xf>
    <xf numFmtId="14" fontId="12" fillId="0" borderId="10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10" xfId="0" applyNumberFormat="1" applyFont="1" applyFill="1" applyBorder="1" applyAlignment="1" applyProtection="1">
      <alignment horizontal="right" vertical="center"/>
      <protection locked="0"/>
    </xf>
    <xf numFmtId="1" fontId="12" fillId="0" borderId="10" xfId="0" applyNumberFormat="1" applyFont="1" applyFill="1" applyBorder="1" applyProtection="1"/>
    <xf numFmtId="0" fontId="0" fillId="2" borderId="7" xfId="0" applyFill="1" applyBorder="1"/>
    <xf numFmtId="0" fontId="0" fillId="0" borderId="9" xfId="0" applyFill="1" applyBorder="1" applyProtection="1">
      <protection locked="0"/>
    </xf>
    <xf numFmtId="0" fontId="2" fillId="0" borderId="4" xfId="0" applyFont="1" applyBorder="1"/>
    <xf numFmtId="0" fontId="4" fillId="0" borderId="0" xfId="0" applyFont="1" applyBorder="1"/>
    <xf numFmtId="164" fontId="0" fillId="0" borderId="0" xfId="0" applyNumberFormat="1" applyBorder="1"/>
    <xf numFmtId="0" fontId="0" fillId="0" borderId="11" xfId="0" applyBorder="1"/>
    <xf numFmtId="1" fontId="0" fillId="2" borderId="5" xfId="0" applyNumberFormat="1" applyFill="1" applyBorder="1" applyProtection="1"/>
    <xf numFmtId="0" fontId="12" fillId="2" borderId="5" xfId="0" applyFont="1" applyFill="1" applyBorder="1" applyAlignment="1" applyProtection="1">
      <alignment horizontal="center"/>
      <protection locked="0"/>
    </xf>
    <xf numFmtId="164" fontId="14" fillId="3" borderId="5" xfId="0" applyNumberFormat="1" applyFont="1" applyFill="1" applyBorder="1" applyProtection="1"/>
    <xf numFmtId="164" fontId="14" fillId="0" borderId="11" xfId="0" applyNumberFormat="1" applyFont="1" applyFill="1" applyBorder="1" applyProtection="1"/>
    <xf numFmtId="164" fontId="14" fillId="0" borderId="5" xfId="0" applyNumberFormat="1" applyFont="1" applyFill="1" applyBorder="1" applyProtection="1"/>
    <xf numFmtId="0" fontId="15" fillId="0" borderId="0" xfId="0" applyFont="1"/>
    <xf numFmtId="0" fontId="16" fillId="0" borderId="4" xfId="0" applyFont="1" applyBorder="1"/>
    <xf numFmtId="0" fontId="0" fillId="0" borderId="16" xfId="0" applyBorder="1"/>
    <xf numFmtId="14" fontId="12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2" fillId="3" borderId="7" xfId="0" applyNumberFormat="1" applyFont="1" applyFill="1" applyBorder="1" applyAlignment="1" applyProtection="1">
      <alignment horizontal="right" vertical="center"/>
      <protection locked="0"/>
    </xf>
    <xf numFmtId="1" fontId="12" fillId="3" borderId="7" xfId="0" applyNumberFormat="1" applyFont="1" applyFill="1" applyBorder="1" applyProtection="1"/>
    <xf numFmtId="164" fontId="14" fillId="3" borderId="8" xfId="0" applyNumberFormat="1" applyFont="1" applyFill="1" applyBorder="1" applyProtection="1"/>
    <xf numFmtId="0" fontId="4" fillId="0" borderId="14" xfId="0" applyFont="1" applyBorder="1"/>
    <xf numFmtId="0" fontId="5" fillId="0" borderId="13" xfId="0" applyFont="1" applyBorder="1"/>
    <xf numFmtId="0" fontId="6" fillId="0" borderId="12" xfId="0" applyFont="1" applyBorder="1"/>
    <xf numFmtId="171" fontId="0" fillId="0" borderId="0" xfId="0" applyNumberFormat="1" applyFill="1" applyBorder="1"/>
    <xf numFmtId="171" fontId="8" fillId="0" borderId="5" xfId="0" applyNumberFormat="1" applyFont="1" applyFill="1" applyBorder="1"/>
    <xf numFmtId="0" fontId="17" fillId="0" borderId="4" xfId="0" applyFont="1" applyBorder="1"/>
    <xf numFmtId="169" fontId="0" fillId="0" borderId="10" xfId="0" applyNumberFormat="1" applyBorder="1"/>
    <xf numFmtId="169" fontId="0" fillId="0" borderId="0" xfId="0" applyNumberFormat="1" applyBorder="1"/>
    <xf numFmtId="169" fontId="0" fillId="0" borderId="13" xfId="0" applyNumberFormat="1" applyBorder="1"/>
    <xf numFmtId="166" fontId="0" fillId="0" borderId="0" xfId="0" applyNumberFormat="1" applyBorder="1"/>
    <xf numFmtId="166" fontId="0" fillId="0" borderId="13" xfId="0" applyNumberFormat="1" applyBorder="1"/>
    <xf numFmtId="166" fontId="0" fillId="0" borderId="10" xfId="0" applyNumberFormat="1" applyBorder="1"/>
    <xf numFmtId="169" fontId="8" fillId="0" borderId="0" xfId="0" applyNumberFormat="1" applyFont="1" applyBorder="1"/>
    <xf numFmtId="169" fontId="0" fillId="0" borderId="7" xfId="0" applyNumberFormat="1" applyBorder="1"/>
    <xf numFmtId="0" fontId="0" fillId="0" borderId="8" xfId="0" applyBorder="1"/>
    <xf numFmtId="0" fontId="0" fillId="0" borderId="12" xfId="0" applyBorder="1"/>
    <xf numFmtId="0" fontId="0" fillId="0" borderId="2" xfId="0" applyFill="1" applyBorder="1"/>
    <xf numFmtId="0" fontId="0" fillId="0" borderId="2" xfId="0" applyBorder="1"/>
    <xf numFmtId="169" fontId="8" fillId="0" borderId="13" xfId="0" applyNumberFormat="1" applyFont="1" applyBorder="1"/>
    <xf numFmtId="169" fontId="2" fillId="0" borderId="11" xfId="0" applyNumberFormat="1" applyFont="1" applyBorder="1"/>
    <xf numFmtId="169" fontId="8" fillId="0" borderId="5" xfId="0" applyNumberFormat="1" applyFont="1" applyBorder="1"/>
    <xf numFmtId="169" fontId="8" fillId="0" borderId="8" xfId="0" applyNumberFormat="1" applyFont="1" applyBorder="1"/>
    <xf numFmtId="169" fontId="2" fillId="0" borderId="5" xfId="0" applyNumberFormat="1" applyFont="1" applyBorder="1"/>
    <xf numFmtId="170" fontId="1" fillId="0" borderId="0" xfId="0" applyNumberFormat="1" applyFont="1" applyAlignment="1">
      <alignment horizontal="right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vertical="center"/>
    </xf>
    <xf numFmtId="0" fontId="4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1105755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15874</xdr:colOff>
      <xdr:row>5</xdr:row>
      <xdr:rowOff>7937</xdr:rowOff>
    </xdr:from>
    <xdr:to>
      <xdr:col>7</xdr:col>
      <xdr:colOff>15874</xdr:colOff>
      <xdr:row>8</xdr:row>
      <xdr:rowOff>238125</xdr:rowOff>
    </xdr:to>
    <xdr:sp macro="" textlink="">
      <xdr:nvSpPr>
        <xdr:cNvPr id="4" name="CuadroTexto 3"/>
        <xdr:cNvSpPr txBox="1"/>
      </xdr:nvSpPr>
      <xdr:spPr>
        <a:xfrm>
          <a:off x="6080124" y="1381125"/>
          <a:ext cx="2246313" cy="944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Cumplimente</a:t>
          </a:r>
          <a:r>
            <a:rPr lang="es-ES" sz="9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únicamente las celdas sombreadas en naranja.</a:t>
          </a:r>
          <a:endParaRPr lang="es-ES" sz="900" b="0">
            <a:solidFill>
              <a:srgbClr val="FF0000"/>
            </a:solidFill>
            <a:effectLst/>
          </a:endParaRPr>
        </a:p>
        <a:p>
          <a:r>
            <a:rPr lang="es-ES" sz="9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Una vez cumplimentada la baremación, guarde los cambios, y presente el documento en formato excel en sede electrónica.</a:t>
          </a:r>
          <a:endParaRPr lang="es-ES" sz="900" b="0">
            <a:solidFill>
              <a:srgbClr val="FF0000"/>
            </a:solidFill>
            <a:effectLst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77"/>
  <sheetViews>
    <sheetView showGridLines="0"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baseColWidth="10" defaultRowHeight="15" x14ac:dyDescent="0.25"/>
  <cols>
    <col min="1" max="1" width="5.140625" customWidth="1"/>
    <col min="2" max="2" width="14.85546875" customWidth="1"/>
    <col min="3" max="3" width="42.140625" customWidth="1"/>
    <col min="4" max="4" width="28.85546875" customWidth="1"/>
    <col min="5" max="5" width="9.85546875" customWidth="1"/>
    <col min="6" max="6" width="12.42578125" customWidth="1"/>
    <col min="7" max="7" width="13.7109375" customWidth="1"/>
    <col min="8" max="8" width="11.42578125" customWidth="1"/>
  </cols>
  <sheetData>
    <row r="3" spans="2:8" ht="42" customHeight="1" x14ac:dyDescent="0.25"/>
    <row r="4" spans="2:8" ht="21" x14ac:dyDescent="0.35">
      <c r="B4" s="81" t="s">
        <v>30</v>
      </c>
      <c r="C4" s="13"/>
      <c r="D4" s="13"/>
      <c r="E4" s="13"/>
      <c r="F4" s="45">
        <f>SUM(G10,G28,G99)</f>
        <v>0</v>
      </c>
    </row>
    <row r="6" spans="2:8" ht="18.75" x14ac:dyDescent="0.3">
      <c r="B6" s="23" t="s">
        <v>29</v>
      </c>
      <c r="C6" s="114"/>
      <c r="D6" s="114"/>
    </row>
    <row r="7" spans="2:8" ht="18.75" x14ac:dyDescent="0.3">
      <c r="B7" s="23" t="s">
        <v>25</v>
      </c>
      <c r="C7" s="114"/>
      <c r="D7" s="114"/>
    </row>
    <row r="8" spans="2:8" ht="18.75" x14ac:dyDescent="0.3">
      <c r="B8" s="23" t="s">
        <v>26</v>
      </c>
      <c r="C8" s="114"/>
      <c r="D8" s="114"/>
    </row>
    <row r="9" spans="2:8" s="55" customFormat="1" ht="19.5" thickBot="1" x14ac:dyDescent="0.35">
      <c r="B9" s="53"/>
      <c r="C9" s="54"/>
      <c r="D9" s="54"/>
    </row>
    <row r="10" spans="2:8" ht="18.75" x14ac:dyDescent="0.3">
      <c r="B10" s="2" t="s">
        <v>54</v>
      </c>
      <c r="C10" s="3"/>
      <c r="D10" s="3"/>
      <c r="E10" s="3"/>
      <c r="F10" s="48">
        <f>SUM(G12,G25)</f>
        <v>0</v>
      </c>
      <c r="G10" s="44">
        <f>IF(F10&lt;5.88,F10,5.88)</f>
        <v>0</v>
      </c>
      <c r="H10" s="5"/>
    </row>
    <row r="11" spans="2:8" ht="18.75" x14ac:dyDescent="0.3">
      <c r="B11" s="88"/>
      <c r="C11" s="89"/>
      <c r="D11" s="89"/>
      <c r="E11" s="89"/>
      <c r="F11" s="89"/>
      <c r="G11" s="90"/>
      <c r="H11" s="73"/>
    </row>
    <row r="12" spans="2:8" x14ac:dyDescent="0.25">
      <c r="B12" s="65" t="s">
        <v>31</v>
      </c>
      <c r="C12" s="10"/>
      <c r="D12" s="10"/>
      <c r="E12" s="10"/>
      <c r="F12" s="10"/>
      <c r="G12" s="107">
        <f>IF(G13&lt;5.15,G13,5.15)</f>
        <v>0</v>
      </c>
    </row>
    <row r="13" spans="2:8" ht="60.75" x14ac:dyDescent="0.25">
      <c r="B13" s="4"/>
      <c r="C13" s="35" t="s">
        <v>55</v>
      </c>
      <c r="D13" s="35"/>
      <c r="E13" s="5"/>
      <c r="F13" s="5"/>
      <c r="G13" s="108">
        <f>G14*0.015</f>
        <v>0</v>
      </c>
      <c r="H13" s="74"/>
    </row>
    <row r="14" spans="2:8" ht="55.5" customHeight="1" x14ac:dyDescent="0.25">
      <c r="B14" s="4"/>
      <c r="C14" s="5"/>
      <c r="D14" s="5"/>
      <c r="E14" s="22" t="s">
        <v>10</v>
      </c>
      <c r="F14" s="5"/>
      <c r="G14" s="76">
        <f>INT(SUM(F16:F22)+SUM(G16:G22)/30)</f>
        <v>0</v>
      </c>
    </row>
    <row r="15" spans="2:8" ht="13.5" customHeight="1" x14ac:dyDescent="0.25">
      <c r="B15" s="21" t="s">
        <v>12</v>
      </c>
      <c r="C15" s="49" t="s">
        <v>49</v>
      </c>
      <c r="D15" s="49" t="s">
        <v>50</v>
      </c>
      <c r="E15" s="49" t="s">
        <v>51</v>
      </c>
      <c r="F15" s="49" t="s">
        <v>52</v>
      </c>
      <c r="G15" s="77" t="s">
        <v>53</v>
      </c>
      <c r="H15" s="57"/>
    </row>
    <row r="16" spans="2:8" x14ac:dyDescent="0.25">
      <c r="B16" s="28"/>
      <c r="C16" s="29"/>
      <c r="D16" s="50"/>
      <c r="E16" s="51"/>
      <c r="F16" s="52" t="str">
        <f t="shared" ref="F16:F19" si="0">IF(ISBLANK(D16)," ",IF(ISBLANK(E16)," ",DATEDIF(D16,E16+1,"M")))</f>
        <v xml:space="preserve"> </v>
      </c>
      <c r="G16" s="78" t="str">
        <f t="shared" ref="G16:G22" si="1">IF(ISBLANK(D16)," ",IF(ISBLANK(E16)," ",DATEDIF(D16,E16+1,"MD")))</f>
        <v xml:space="preserve"> </v>
      </c>
      <c r="H16" s="5"/>
    </row>
    <row r="17" spans="2:8" x14ac:dyDescent="0.25">
      <c r="B17" s="28"/>
      <c r="C17" s="29"/>
      <c r="D17" s="50"/>
      <c r="E17" s="51"/>
      <c r="F17" s="52" t="str">
        <f t="shared" si="0"/>
        <v xml:space="preserve"> </v>
      </c>
      <c r="G17" s="78" t="str">
        <f t="shared" si="1"/>
        <v xml:space="preserve"> </v>
      </c>
      <c r="H17" s="5"/>
    </row>
    <row r="18" spans="2:8" x14ac:dyDescent="0.25">
      <c r="B18" s="28"/>
      <c r="C18" s="29"/>
      <c r="D18" s="50"/>
      <c r="E18" s="51"/>
      <c r="F18" s="52" t="str">
        <f t="shared" si="0"/>
        <v xml:space="preserve"> </v>
      </c>
      <c r="G18" s="78" t="str">
        <f t="shared" si="1"/>
        <v xml:space="preserve"> </v>
      </c>
      <c r="H18" s="5"/>
    </row>
    <row r="19" spans="2:8" x14ac:dyDescent="0.25">
      <c r="B19" s="28"/>
      <c r="C19" s="29"/>
      <c r="D19" s="50"/>
      <c r="E19" s="51"/>
      <c r="F19" s="52" t="str">
        <f t="shared" si="0"/>
        <v xml:space="preserve"> </v>
      </c>
      <c r="G19" s="78" t="str">
        <f t="shared" si="1"/>
        <v xml:space="preserve"> </v>
      </c>
      <c r="H19" s="57"/>
    </row>
    <row r="20" spans="2:8" x14ac:dyDescent="0.25">
      <c r="B20" s="28"/>
      <c r="C20" s="29"/>
      <c r="D20" s="50"/>
      <c r="E20" s="51"/>
      <c r="F20" s="52" t="str">
        <f t="shared" ref="F20:F22" si="2">IF(ISBLANK(D20)," ",IF(ISBLANK(E20)," ",DATEDIF(D20,E20,"M")))</f>
        <v xml:space="preserve"> </v>
      </c>
      <c r="G20" s="78" t="str">
        <f t="shared" si="1"/>
        <v xml:space="preserve"> </v>
      </c>
      <c r="H20" s="57"/>
    </row>
    <row r="21" spans="2:8" x14ac:dyDescent="0.25">
      <c r="B21" s="28"/>
      <c r="C21" s="29"/>
      <c r="D21" s="50"/>
      <c r="E21" s="51"/>
      <c r="F21" s="52" t="str">
        <f t="shared" si="2"/>
        <v xml:space="preserve"> </v>
      </c>
      <c r="G21" s="78" t="str">
        <f t="shared" si="1"/>
        <v xml:space="preserve"> </v>
      </c>
      <c r="H21" s="57"/>
    </row>
    <row r="22" spans="2:8" x14ac:dyDescent="0.25">
      <c r="B22" s="28"/>
      <c r="C22" s="29"/>
      <c r="D22" s="50"/>
      <c r="E22" s="51"/>
      <c r="F22" s="52" t="str">
        <f t="shared" si="2"/>
        <v xml:space="preserve"> </v>
      </c>
      <c r="G22" s="78" t="str">
        <f t="shared" si="1"/>
        <v xml:space="preserve"> </v>
      </c>
      <c r="H22" s="57"/>
    </row>
    <row r="23" spans="2:8" x14ac:dyDescent="0.25">
      <c r="B23" s="71"/>
      <c r="C23" s="66"/>
      <c r="D23" s="67"/>
      <c r="E23" s="68"/>
      <c r="F23" s="69"/>
      <c r="G23" s="79"/>
      <c r="H23" s="57"/>
    </row>
    <row r="24" spans="2:8" ht="35.25" customHeight="1" x14ac:dyDescent="0.25">
      <c r="B24" s="72" t="s">
        <v>56</v>
      </c>
      <c r="C24" s="56" t="s">
        <v>32</v>
      </c>
      <c r="D24" s="59"/>
      <c r="E24" s="60"/>
      <c r="F24" s="61"/>
      <c r="G24" s="80"/>
      <c r="H24" s="57"/>
    </row>
    <row r="25" spans="2:8" ht="15.75" thickBot="1" x14ac:dyDescent="0.3">
      <c r="B25" s="7"/>
      <c r="C25" s="34" t="s">
        <v>3</v>
      </c>
      <c r="D25" s="8"/>
      <c r="E25" s="8"/>
      <c r="F25" s="70"/>
      <c r="G25" s="109">
        <f>VLOOKUP(C25,Hoja2!A3:B5,2,0)</f>
        <v>0</v>
      </c>
      <c r="H25" s="57"/>
    </row>
    <row r="26" spans="2:8" x14ac:dyDescent="0.25">
      <c r="B26" s="55"/>
      <c r="C26" s="63"/>
      <c r="D26" s="55"/>
      <c r="E26" s="58"/>
      <c r="F26" s="64"/>
      <c r="G26" s="62"/>
      <c r="H26" s="57"/>
    </row>
    <row r="27" spans="2:8" s="55" customFormat="1" ht="15.75" thickBot="1" x14ac:dyDescent="0.3">
      <c r="B27"/>
      <c r="C27"/>
      <c r="D27"/>
      <c r="E27"/>
      <c r="F27"/>
      <c r="G27"/>
      <c r="H27" s="62"/>
    </row>
    <row r="28" spans="2:8" s="55" customFormat="1" ht="18.75" x14ac:dyDescent="0.3">
      <c r="B28" s="2" t="s">
        <v>33</v>
      </c>
      <c r="C28" s="15"/>
      <c r="D28" s="15"/>
      <c r="E28" s="18">
        <f>F30+F40+F87+F89</f>
        <v>0</v>
      </c>
      <c r="F28" s="104"/>
      <c r="G28" s="44">
        <f>IF(E28&lt;3.57,E28,3.57)</f>
        <v>0</v>
      </c>
      <c r="H28" s="62"/>
    </row>
    <row r="29" spans="2:8" x14ac:dyDescent="0.25">
      <c r="B29" s="4"/>
      <c r="C29" s="5"/>
      <c r="D29" s="5"/>
      <c r="E29" s="5"/>
      <c r="F29" s="5"/>
      <c r="G29" s="103"/>
      <c r="H29" s="5"/>
    </row>
    <row r="30" spans="2:8" s="55" customFormat="1" x14ac:dyDescent="0.25">
      <c r="B30" s="65" t="s">
        <v>34</v>
      </c>
      <c r="C30" s="10"/>
      <c r="D30" s="10"/>
      <c r="E30" s="12">
        <f>SUM(F36:F38)</f>
        <v>0</v>
      </c>
      <c r="F30" s="94">
        <f>IF(E30&lt;0.93,E30,0.93)</f>
        <v>0</v>
      </c>
      <c r="G30" s="6"/>
    </row>
    <row r="31" spans="2:8" ht="96.75" x14ac:dyDescent="0.25">
      <c r="B31" s="4"/>
      <c r="C31" s="35" t="s">
        <v>35</v>
      </c>
      <c r="D31" s="5"/>
      <c r="E31" s="5"/>
      <c r="F31" s="74"/>
      <c r="G31" s="6"/>
    </row>
    <row r="32" spans="2:8" x14ac:dyDescent="0.25">
      <c r="B32" s="21" t="s">
        <v>12</v>
      </c>
      <c r="C32" s="22" t="s">
        <v>28</v>
      </c>
      <c r="D32" s="5"/>
      <c r="E32" s="5"/>
      <c r="F32" s="74"/>
      <c r="G32" s="6"/>
    </row>
    <row r="33" spans="2:7" x14ac:dyDescent="0.25">
      <c r="B33" s="28"/>
      <c r="C33" s="29"/>
      <c r="D33" s="30" t="s">
        <v>3</v>
      </c>
      <c r="E33" s="5"/>
      <c r="F33" s="74"/>
      <c r="G33" s="6"/>
    </row>
    <row r="34" spans="2:7" x14ac:dyDescent="0.25">
      <c r="B34" s="4"/>
      <c r="C34" s="5"/>
      <c r="D34" s="5"/>
      <c r="E34" s="5"/>
      <c r="F34" s="74"/>
      <c r="G34" s="6"/>
    </row>
    <row r="35" spans="2:7" x14ac:dyDescent="0.25">
      <c r="B35" s="21" t="s">
        <v>12</v>
      </c>
      <c r="C35" s="22" t="s">
        <v>27</v>
      </c>
      <c r="D35" s="22" t="s">
        <v>23</v>
      </c>
      <c r="E35" s="5"/>
      <c r="F35" s="74"/>
      <c r="G35" s="6"/>
    </row>
    <row r="36" spans="2:7" ht="18" customHeight="1" x14ac:dyDescent="0.25">
      <c r="B36" s="28"/>
      <c r="C36" s="29"/>
      <c r="D36" s="30" t="s">
        <v>3</v>
      </c>
      <c r="E36" s="5"/>
      <c r="F36" s="95">
        <f>VLOOKUP(D36,Hoja2!$A$10:$B$14,2,0)</f>
        <v>0</v>
      </c>
      <c r="G36" s="6"/>
    </row>
    <row r="37" spans="2:7" x14ac:dyDescent="0.25">
      <c r="B37" s="28"/>
      <c r="C37" s="29"/>
      <c r="D37" s="30" t="s">
        <v>3</v>
      </c>
      <c r="E37" s="5"/>
      <c r="F37" s="95">
        <f>VLOOKUP(D37,Hoja2!$A$10:$B$14,2,0)</f>
        <v>0</v>
      </c>
      <c r="G37" s="6"/>
    </row>
    <row r="38" spans="2:7" x14ac:dyDescent="0.25">
      <c r="B38" s="31"/>
      <c r="C38" s="27"/>
      <c r="D38" s="32" t="s">
        <v>3</v>
      </c>
      <c r="E38" s="11"/>
      <c r="F38" s="96">
        <f>VLOOKUP(D38,Hoja2!$A$10:$B$14,2,0)</f>
        <v>0</v>
      </c>
      <c r="G38" s="103"/>
    </row>
    <row r="39" spans="2:7" x14ac:dyDescent="0.25">
      <c r="B39" s="4"/>
      <c r="C39" s="5"/>
      <c r="D39" s="5"/>
      <c r="E39" s="5"/>
      <c r="F39" s="97"/>
      <c r="G39" s="6"/>
    </row>
    <row r="40" spans="2:7" x14ac:dyDescent="0.25">
      <c r="B40" s="72" t="s">
        <v>36</v>
      </c>
      <c r="C40" s="5"/>
      <c r="D40" s="5"/>
      <c r="E40" s="19">
        <f>SUM(F43:F83)</f>
        <v>0</v>
      </c>
      <c r="F40" s="95">
        <f>IF(E40&lt;0.78,E40,0.78)</f>
        <v>0</v>
      </c>
      <c r="G40" s="6"/>
    </row>
    <row r="41" spans="2:7" ht="115.5" customHeight="1" x14ac:dyDescent="0.25">
      <c r="B41" s="4"/>
      <c r="C41" s="36" t="s">
        <v>37</v>
      </c>
      <c r="D41" s="5"/>
      <c r="E41" s="5"/>
      <c r="F41" s="97"/>
      <c r="G41" s="6"/>
    </row>
    <row r="42" spans="2:7" x14ac:dyDescent="0.25">
      <c r="B42" s="21" t="s">
        <v>12</v>
      </c>
      <c r="C42" s="22" t="s">
        <v>5</v>
      </c>
      <c r="D42" s="23"/>
      <c r="E42" s="22" t="s">
        <v>6</v>
      </c>
      <c r="F42" s="97"/>
      <c r="G42" s="6"/>
    </row>
    <row r="43" spans="2:7" x14ac:dyDescent="0.25">
      <c r="B43" s="28"/>
      <c r="C43" s="41"/>
      <c r="D43" s="42"/>
      <c r="E43" s="29"/>
      <c r="F43" s="95">
        <f>E43*0.0037</f>
        <v>0</v>
      </c>
      <c r="G43" s="6"/>
    </row>
    <row r="44" spans="2:7" x14ac:dyDescent="0.25">
      <c r="B44" s="28"/>
      <c r="C44" s="41"/>
      <c r="D44" s="42"/>
      <c r="E44" s="29"/>
      <c r="F44" s="95">
        <f t="shared" ref="F44:F83" si="3">E44*0.0037</f>
        <v>0</v>
      </c>
      <c r="G44" s="6"/>
    </row>
    <row r="45" spans="2:7" ht="16.5" customHeight="1" x14ac:dyDescent="0.25">
      <c r="B45" s="28"/>
      <c r="C45" s="41"/>
      <c r="D45" s="42"/>
      <c r="E45" s="29"/>
      <c r="F45" s="95">
        <f t="shared" si="3"/>
        <v>0</v>
      </c>
      <c r="G45" s="6"/>
    </row>
    <row r="46" spans="2:7" x14ac:dyDescent="0.25">
      <c r="B46" s="28"/>
      <c r="C46" s="41"/>
      <c r="D46" s="42"/>
      <c r="E46" s="29"/>
      <c r="F46" s="95">
        <f t="shared" si="3"/>
        <v>0</v>
      </c>
      <c r="G46" s="6"/>
    </row>
    <row r="47" spans="2:7" x14ac:dyDescent="0.25">
      <c r="B47" s="28"/>
      <c r="C47" s="41"/>
      <c r="D47" s="42"/>
      <c r="E47" s="29"/>
      <c r="F47" s="95">
        <f t="shared" si="3"/>
        <v>0</v>
      </c>
      <c r="G47" s="6"/>
    </row>
    <row r="48" spans="2:7" x14ac:dyDescent="0.25">
      <c r="B48" s="28"/>
      <c r="C48" s="41"/>
      <c r="D48" s="42"/>
      <c r="E48" s="29"/>
      <c r="F48" s="95">
        <f t="shared" si="3"/>
        <v>0</v>
      </c>
      <c r="G48" s="6"/>
    </row>
    <row r="49" spans="2:7" x14ac:dyDescent="0.25">
      <c r="B49" s="28"/>
      <c r="C49" s="41"/>
      <c r="D49" s="42"/>
      <c r="E49" s="29"/>
      <c r="F49" s="95">
        <f t="shared" si="3"/>
        <v>0</v>
      </c>
      <c r="G49" s="6"/>
    </row>
    <row r="50" spans="2:7" x14ac:dyDescent="0.25">
      <c r="B50" s="28"/>
      <c r="C50" s="41"/>
      <c r="D50" s="42"/>
      <c r="E50" s="29"/>
      <c r="F50" s="95">
        <f t="shared" si="3"/>
        <v>0</v>
      </c>
      <c r="G50" s="6"/>
    </row>
    <row r="51" spans="2:7" x14ac:dyDescent="0.25">
      <c r="B51" s="28"/>
      <c r="C51" s="41"/>
      <c r="D51" s="42"/>
      <c r="E51" s="29"/>
      <c r="F51" s="95">
        <f t="shared" si="3"/>
        <v>0</v>
      </c>
      <c r="G51" s="6"/>
    </row>
    <row r="52" spans="2:7" x14ac:dyDescent="0.25">
      <c r="B52" s="28"/>
      <c r="C52" s="41"/>
      <c r="D52" s="42"/>
      <c r="E52" s="29"/>
      <c r="F52" s="95">
        <f t="shared" si="3"/>
        <v>0</v>
      </c>
      <c r="G52" s="6"/>
    </row>
    <row r="53" spans="2:7" x14ac:dyDescent="0.25">
      <c r="B53" s="28"/>
      <c r="C53" s="41"/>
      <c r="D53" s="42"/>
      <c r="E53" s="29"/>
      <c r="F53" s="95">
        <f t="shared" si="3"/>
        <v>0</v>
      </c>
      <c r="G53" s="6"/>
    </row>
    <row r="54" spans="2:7" x14ac:dyDescent="0.25">
      <c r="B54" s="28"/>
      <c r="C54" s="41"/>
      <c r="D54" s="42"/>
      <c r="E54" s="29"/>
      <c r="F54" s="95">
        <f t="shared" si="3"/>
        <v>0</v>
      </c>
      <c r="G54" s="6"/>
    </row>
    <row r="55" spans="2:7" x14ac:dyDescent="0.25">
      <c r="B55" s="28"/>
      <c r="C55" s="41"/>
      <c r="D55" s="42"/>
      <c r="E55" s="29"/>
      <c r="F55" s="95">
        <f t="shared" si="3"/>
        <v>0</v>
      </c>
      <c r="G55" s="6"/>
    </row>
    <row r="56" spans="2:7" x14ac:dyDescent="0.25">
      <c r="B56" s="28"/>
      <c r="C56" s="41"/>
      <c r="D56" s="42"/>
      <c r="E56" s="29"/>
      <c r="F56" s="95">
        <f t="shared" si="3"/>
        <v>0</v>
      </c>
      <c r="G56" s="6"/>
    </row>
    <row r="57" spans="2:7" x14ac:dyDescent="0.25">
      <c r="B57" s="28"/>
      <c r="C57" s="41"/>
      <c r="D57" s="42"/>
      <c r="E57" s="29"/>
      <c r="F57" s="95">
        <f t="shared" si="3"/>
        <v>0</v>
      </c>
      <c r="G57" s="6"/>
    </row>
    <row r="58" spans="2:7" x14ac:dyDescent="0.25">
      <c r="B58" s="28"/>
      <c r="C58" s="41"/>
      <c r="D58" s="42"/>
      <c r="E58" s="29"/>
      <c r="F58" s="95">
        <f t="shared" si="3"/>
        <v>0</v>
      </c>
      <c r="G58" s="6"/>
    </row>
    <row r="59" spans="2:7" x14ac:dyDescent="0.25">
      <c r="B59" s="28"/>
      <c r="C59" s="41"/>
      <c r="D59" s="42"/>
      <c r="E59" s="29"/>
      <c r="F59" s="95">
        <f t="shared" si="3"/>
        <v>0</v>
      </c>
      <c r="G59" s="6"/>
    </row>
    <row r="60" spans="2:7" x14ac:dyDescent="0.25">
      <c r="B60" s="28"/>
      <c r="C60" s="41"/>
      <c r="D60" s="42"/>
      <c r="E60" s="29"/>
      <c r="F60" s="95">
        <f t="shared" si="3"/>
        <v>0</v>
      </c>
      <c r="G60" s="6"/>
    </row>
    <row r="61" spans="2:7" x14ac:dyDescent="0.25">
      <c r="B61" s="28"/>
      <c r="C61" s="41"/>
      <c r="D61" s="42"/>
      <c r="E61" s="29"/>
      <c r="F61" s="95">
        <f t="shared" si="3"/>
        <v>0</v>
      </c>
      <c r="G61" s="6"/>
    </row>
    <row r="62" spans="2:7" x14ac:dyDescent="0.25">
      <c r="B62" s="28"/>
      <c r="C62" s="41"/>
      <c r="D62" s="42"/>
      <c r="E62" s="29"/>
      <c r="F62" s="95">
        <f t="shared" si="3"/>
        <v>0</v>
      </c>
      <c r="G62" s="6"/>
    </row>
    <row r="63" spans="2:7" x14ac:dyDescent="0.25">
      <c r="B63" s="28"/>
      <c r="C63" s="41"/>
      <c r="D63" s="42"/>
      <c r="E63" s="29"/>
      <c r="F63" s="95">
        <f t="shared" si="3"/>
        <v>0</v>
      </c>
      <c r="G63" s="6"/>
    </row>
    <row r="64" spans="2:7" x14ac:dyDescent="0.25">
      <c r="B64" s="28"/>
      <c r="C64" s="41"/>
      <c r="D64" s="42"/>
      <c r="E64" s="29"/>
      <c r="F64" s="95">
        <f t="shared" si="3"/>
        <v>0</v>
      </c>
      <c r="G64" s="6"/>
    </row>
    <row r="65" spans="2:7" x14ac:dyDescent="0.25">
      <c r="B65" s="28"/>
      <c r="C65" s="41"/>
      <c r="D65" s="42"/>
      <c r="E65" s="29"/>
      <c r="F65" s="95">
        <f t="shared" si="3"/>
        <v>0</v>
      </c>
      <c r="G65" s="6"/>
    </row>
    <row r="66" spans="2:7" x14ac:dyDescent="0.25">
      <c r="B66" s="28"/>
      <c r="C66" s="41"/>
      <c r="D66" s="42"/>
      <c r="E66" s="29"/>
      <c r="F66" s="95">
        <f t="shared" si="3"/>
        <v>0</v>
      </c>
      <c r="G66" s="6"/>
    </row>
    <row r="67" spans="2:7" x14ac:dyDescent="0.25">
      <c r="B67" s="28"/>
      <c r="C67" s="41"/>
      <c r="D67" s="42"/>
      <c r="E67" s="29"/>
      <c r="F67" s="95">
        <f t="shared" si="3"/>
        <v>0</v>
      </c>
      <c r="G67" s="6"/>
    </row>
    <row r="68" spans="2:7" x14ac:dyDescent="0.25">
      <c r="B68" s="28"/>
      <c r="C68" s="41"/>
      <c r="D68" s="42"/>
      <c r="E68" s="29"/>
      <c r="F68" s="95">
        <f t="shared" si="3"/>
        <v>0</v>
      </c>
      <c r="G68" s="6"/>
    </row>
    <row r="69" spans="2:7" x14ac:dyDescent="0.25">
      <c r="B69" s="28"/>
      <c r="C69" s="41"/>
      <c r="D69" s="42"/>
      <c r="E69" s="29"/>
      <c r="F69" s="95">
        <f t="shared" si="3"/>
        <v>0</v>
      </c>
      <c r="G69" s="6"/>
    </row>
    <row r="70" spans="2:7" x14ac:dyDescent="0.25">
      <c r="B70" s="28"/>
      <c r="C70" s="41"/>
      <c r="D70" s="42"/>
      <c r="E70" s="29"/>
      <c r="F70" s="95">
        <f t="shared" si="3"/>
        <v>0</v>
      </c>
      <c r="G70" s="6"/>
    </row>
    <row r="71" spans="2:7" x14ac:dyDescent="0.25">
      <c r="B71" s="28"/>
      <c r="C71" s="41"/>
      <c r="D71" s="42"/>
      <c r="E71" s="29"/>
      <c r="F71" s="95">
        <f t="shared" si="3"/>
        <v>0</v>
      </c>
      <c r="G71" s="6"/>
    </row>
    <row r="72" spans="2:7" x14ac:dyDescent="0.25">
      <c r="B72" s="28"/>
      <c r="C72" s="41"/>
      <c r="D72" s="42"/>
      <c r="E72" s="29"/>
      <c r="F72" s="95">
        <f t="shared" si="3"/>
        <v>0</v>
      </c>
      <c r="G72" s="6"/>
    </row>
    <row r="73" spans="2:7" x14ac:dyDescent="0.25">
      <c r="B73" s="28"/>
      <c r="C73" s="41"/>
      <c r="D73" s="42"/>
      <c r="E73" s="29"/>
      <c r="F73" s="95">
        <f t="shared" si="3"/>
        <v>0</v>
      </c>
      <c r="G73" s="6"/>
    </row>
    <row r="74" spans="2:7" x14ac:dyDescent="0.25">
      <c r="B74" s="28"/>
      <c r="C74" s="41"/>
      <c r="D74" s="42"/>
      <c r="E74" s="29"/>
      <c r="F74" s="95">
        <f t="shared" si="3"/>
        <v>0</v>
      </c>
      <c r="G74" s="6"/>
    </row>
    <row r="75" spans="2:7" x14ac:dyDescent="0.25">
      <c r="B75" s="28"/>
      <c r="C75" s="41"/>
      <c r="D75" s="42"/>
      <c r="E75" s="29"/>
      <c r="F75" s="95">
        <f t="shared" si="3"/>
        <v>0</v>
      </c>
      <c r="G75" s="6"/>
    </row>
    <row r="76" spans="2:7" x14ac:dyDescent="0.25">
      <c r="B76" s="28"/>
      <c r="C76" s="41"/>
      <c r="D76" s="42"/>
      <c r="E76" s="29"/>
      <c r="F76" s="95">
        <f t="shared" si="3"/>
        <v>0</v>
      </c>
      <c r="G76" s="6"/>
    </row>
    <row r="77" spans="2:7" x14ac:dyDescent="0.25">
      <c r="B77" s="28"/>
      <c r="C77" s="41"/>
      <c r="D77" s="42"/>
      <c r="E77" s="29"/>
      <c r="F77" s="95">
        <f t="shared" si="3"/>
        <v>0</v>
      </c>
      <c r="G77" s="6"/>
    </row>
    <row r="78" spans="2:7" x14ac:dyDescent="0.25">
      <c r="B78" s="28"/>
      <c r="C78" s="41"/>
      <c r="D78" s="42"/>
      <c r="E78" s="29"/>
      <c r="F78" s="95">
        <f t="shared" si="3"/>
        <v>0</v>
      </c>
      <c r="G78" s="6"/>
    </row>
    <row r="79" spans="2:7" x14ac:dyDescent="0.25">
      <c r="B79" s="28"/>
      <c r="C79" s="41"/>
      <c r="D79" s="42"/>
      <c r="E79" s="29"/>
      <c r="F79" s="95">
        <f t="shared" si="3"/>
        <v>0</v>
      </c>
      <c r="G79" s="6"/>
    </row>
    <row r="80" spans="2:7" x14ac:dyDescent="0.25">
      <c r="B80" s="28"/>
      <c r="C80" s="41"/>
      <c r="D80" s="42"/>
      <c r="E80" s="29"/>
      <c r="F80" s="95">
        <f t="shared" si="3"/>
        <v>0</v>
      </c>
      <c r="G80" s="6"/>
    </row>
    <row r="81" spans="2:7" ht="15.75" customHeight="1" x14ac:dyDescent="0.25">
      <c r="B81" s="28"/>
      <c r="C81" s="41"/>
      <c r="D81" s="42"/>
      <c r="E81" s="29"/>
      <c r="F81" s="95">
        <f t="shared" si="3"/>
        <v>0</v>
      </c>
      <c r="G81" s="6"/>
    </row>
    <row r="82" spans="2:7" x14ac:dyDescent="0.25">
      <c r="B82" s="28"/>
      <c r="C82" s="41"/>
      <c r="D82" s="42"/>
      <c r="E82" s="29"/>
      <c r="F82" s="95">
        <f t="shared" si="3"/>
        <v>0</v>
      </c>
      <c r="G82" s="6"/>
    </row>
    <row r="83" spans="2:7" x14ac:dyDescent="0.25">
      <c r="B83" s="28"/>
      <c r="C83" s="41"/>
      <c r="D83" s="42"/>
      <c r="E83" s="29"/>
      <c r="F83" s="95">
        <f t="shared" si="3"/>
        <v>0</v>
      </c>
      <c r="G83" s="6"/>
    </row>
    <row r="84" spans="2:7" x14ac:dyDescent="0.25">
      <c r="B84" s="20"/>
      <c r="C84" s="11"/>
      <c r="D84" s="11"/>
      <c r="E84" s="11"/>
      <c r="F84" s="98"/>
      <c r="G84" s="103"/>
    </row>
    <row r="85" spans="2:7" ht="30" customHeight="1" x14ac:dyDescent="0.25">
      <c r="B85" s="72" t="s">
        <v>61</v>
      </c>
      <c r="C85" s="5"/>
      <c r="D85" s="5"/>
      <c r="E85" s="5"/>
      <c r="F85" s="97"/>
      <c r="G85" s="6"/>
    </row>
    <row r="86" spans="2:7" ht="48.75" x14ac:dyDescent="0.25">
      <c r="B86" s="4"/>
      <c r="C86" s="35" t="s">
        <v>39</v>
      </c>
      <c r="D86" s="5"/>
      <c r="E86" s="5"/>
      <c r="F86" s="97"/>
      <c r="G86" s="6"/>
    </row>
    <row r="87" spans="2:7" x14ac:dyDescent="0.25">
      <c r="B87" s="20"/>
      <c r="C87" s="11"/>
      <c r="D87" s="27" t="s">
        <v>3</v>
      </c>
      <c r="E87" s="11"/>
      <c r="F87" s="96">
        <f>VLOOKUP(D87,Hoja2!$A$18:$B$23,2,0)</f>
        <v>0</v>
      </c>
      <c r="G87" s="103"/>
    </row>
    <row r="88" spans="2:7" x14ac:dyDescent="0.25">
      <c r="B88" s="9"/>
      <c r="C88" s="10"/>
      <c r="D88" s="10"/>
      <c r="E88" s="10"/>
      <c r="F88" s="99"/>
      <c r="G88" s="6"/>
    </row>
    <row r="89" spans="2:7" x14ac:dyDescent="0.25">
      <c r="B89" s="72" t="s">
        <v>38</v>
      </c>
      <c r="C89" s="5"/>
      <c r="D89" s="5"/>
      <c r="E89" s="25">
        <f>F92+F93+F94+F95+F96+F97</f>
        <v>0</v>
      </c>
      <c r="F89" s="100">
        <f>IF(E89&lt;0.93,E89,0.93)</f>
        <v>0</v>
      </c>
      <c r="G89" s="6"/>
    </row>
    <row r="90" spans="2:7" ht="72.75" x14ac:dyDescent="0.25">
      <c r="B90" s="4"/>
      <c r="C90" s="35" t="s">
        <v>40</v>
      </c>
      <c r="D90" s="5"/>
      <c r="E90" s="5"/>
      <c r="F90" s="97"/>
      <c r="G90" s="6"/>
    </row>
    <row r="91" spans="2:7" x14ac:dyDescent="0.25">
      <c r="B91" s="21" t="s">
        <v>12</v>
      </c>
      <c r="C91" s="22" t="s">
        <v>22</v>
      </c>
      <c r="D91" s="22" t="s">
        <v>23</v>
      </c>
      <c r="E91" s="5"/>
      <c r="F91" s="97"/>
      <c r="G91" s="6"/>
    </row>
    <row r="92" spans="2:7" x14ac:dyDescent="0.25">
      <c r="B92" s="28"/>
      <c r="C92" s="29"/>
      <c r="D92" s="29" t="s">
        <v>3</v>
      </c>
      <c r="E92" s="5"/>
      <c r="F92" s="95">
        <f>VLOOKUP(D92,Hoja2!$A$26:$B$32,2,0)</f>
        <v>0</v>
      </c>
      <c r="G92" s="6"/>
    </row>
    <row r="93" spans="2:7" x14ac:dyDescent="0.25">
      <c r="B93" s="28"/>
      <c r="C93" s="29"/>
      <c r="D93" s="29" t="s">
        <v>3</v>
      </c>
      <c r="E93" s="5"/>
      <c r="F93" s="95">
        <f>VLOOKUP(D93,Hoja2!$A$26:$B$32,2,0)</f>
        <v>0</v>
      </c>
      <c r="G93" s="6"/>
    </row>
    <row r="94" spans="2:7" x14ac:dyDescent="0.25">
      <c r="B94" s="28"/>
      <c r="C94" s="29"/>
      <c r="D94" s="29" t="s">
        <v>3</v>
      </c>
      <c r="E94" s="5"/>
      <c r="F94" s="95">
        <f>VLOOKUP(D94,Hoja2!$A$26:$B$32,2,0)</f>
        <v>0</v>
      </c>
      <c r="G94" s="6"/>
    </row>
    <row r="95" spans="2:7" x14ac:dyDescent="0.25">
      <c r="B95" s="28"/>
      <c r="C95" s="29"/>
      <c r="D95" s="29" t="s">
        <v>3</v>
      </c>
      <c r="E95" s="5"/>
      <c r="F95" s="95">
        <f>VLOOKUP(D95,Hoja2!$A$26:$B$32,2,0)</f>
        <v>0</v>
      </c>
      <c r="G95" s="6"/>
    </row>
    <row r="96" spans="2:7" x14ac:dyDescent="0.25">
      <c r="B96" s="28"/>
      <c r="C96" s="29"/>
      <c r="D96" s="29" t="s">
        <v>3</v>
      </c>
      <c r="E96" s="5"/>
      <c r="F96" s="95">
        <f>VLOOKUP(D96,Hoja2!$A$26:$B$32,2,0)</f>
        <v>0</v>
      </c>
      <c r="G96" s="6"/>
    </row>
    <row r="97" spans="2:7" ht="16.5" customHeight="1" thickBot="1" x14ac:dyDescent="0.3">
      <c r="B97" s="33"/>
      <c r="C97" s="34"/>
      <c r="D97" s="34" t="s">
        <v>3</v>
      </c>
      <c r="E97" s="8"/>
      <c r="F97" s="101">
        <f>VLOOKUP(D97,Hoja2!$A$26:$B$32,2,0)</f>
        <v>0</v>
      </c>
      <c r="G97" s="102"/>
    </row>
    <row r="98" spans="2:7" ht="15.75" thickBot="1" x14ac:dyDescent="0.3">
      <c r="F98" s="17"/>
    </row>
    <row r="99" spans="2:7" ht="18.75" x14ac:dyDescent="0.3">
      <c r="B99" s="2" t="s">
        <v>41</v>
      </c>
      <c r="C99" s="15"/>
      <c r="D99" s="16"/>
      <c r="E99" s="43">
        <f>SUM(F101,G146)</f>
        <v>0</v>
      </c>
      <c r="F99" s="105"/>
      <c r="G99" s="44">
        <f>IF(E99&lt;11.15,E99,11.15)</f>
        <v>0</v>
      </c>
    </row>
    <row r="100" spans="2:7" x14ac:dyDescent="0.25">
      <c r="B100" s="4"/>
      <c r="C100" s="5"/>
      <c r="D100" s="5"/>
      <c r="E100" s="5"/>
      <c r="F100" s="97"/>
      <c r="G100" s="6"/>
    </row>
    <row r="101" spans="2:7" x14ac:dyDescent="0.25">
      <c r="B101" s="72" t="s">
        <v>42</v>
      </c>
      <c r="C101" s="5"/>
      <c r="D101" s="5"/>
      <c r="E101" s="14">
        <f>SUM(F104:F144)</f>
        <v>0</v>
      </c>
      <c r="F101" s="95">
        <f>IF(E101&lt;2.34,E101,2.34)</f>
        <v>0</v>
      </c>
      <c r="G101" s="6"/>
    </row>
    <row r="102" spans="2:7" ht="106.5" customHeight="1" x14ac:dyDescent="0.25">
      <c r="B102" s="4"/>
      <c r="C102" s="37" t="s">
        <v>43</v>
      </c>
      <c r="D102" s="5"/>
      <c r="E102" s="5"/>
      <c r="F102" s="97"/>
      <c r="G102" s="6"/>
    </row>
    <row r="103" spans="2:7" x14ac:dyDescent="0.25">
      <c r="B103" s="21" t="s">
        <v>12</v>
      </c>
      <c r="C103" s="22" t="s">
        <v>5</v>
      </c>
      <c r="D103" s="22"/>
      <c r="E103" s="24" t="s">
        <v>11</v>
      </c>
      <c r="F103" s="97"/>
      <c r="G103" s="6"/>
    </row>
    <row r="104" spans="2:7" x14ac:dyDescent="0.25">
      <c r="B104" s="28"/>
      <c r="C104" s="41"/>
      <c r="D104" s="42"/>
      <c r="E104" s="29"/>
      <c r="F104" s="100">
        <f>E104*0.0048</f>
        <v>0</v>
      </c>
      <c r="G104" s="6"/>
    </row>
    <row r="105" spans="2:7" x14ac:dyDescent="0.25">
      <c r="B105" s="28"/>
      <c r="C105" s="41"/>
      <c r="D105" s="42"/>
      <c r="E105" s="29"/>
      <c r="F105" s="100">
        <f t="shared" ref="F105:F144" si="4">E105*0.0048</f>
        <v>0</v>
      </c>
      <c r="G105" s="6"/>
    </row>
    <row r="106" spans="2:7" ht="18" customHeight="1" x14ac:dyDescent="0.25">
      <c r="B106" s="28"/>
      <c r="C106" s="41"/>
      <c r="D106" s="42"/>
      <c r="E106" s="29"/>
      <c r="F106" s="100">
        <f t="shared" si="4"/>
        <v>0</v>
      </c>
      <c r="G106" s="6"/>
    </row>
    <row r="107" spans="2:7" x14ac:dyDescent="0.25">
      <c r="B107" s="28"/>
      <c r="C107" s="41"/>
      <c r="D107" s="42"/>
      <c r="E107" s="29"/>
      <c r="F107" s="100">
        <f t="shared" si="4"/>
        <v>0</v>
      </c>
      <c r="G107" s="6"/>
    </row>
    <row r="108" spans="2:7" x14ac:dyDescent="0.25">
      <c r="B108" s="28"/>
      <c r="C108" s="41"/>
      <c r="D108" s="42"/>
      <c r="E108" s="29"/>
      <c r="F108" s="100">
        <f t="shared" si="4"/>
        <v>0</v>
      </c>
      <c r="G108" s="6"/>
    </row>
    <row r="109" spans="2:7" x14ac:dyDescent="0.25">
      <c r="B109" s="28"/>
      <c r="C109" s="41"/>
      <c r="D109" s="42"/>
      <c r="E109" s="29"/>
      <c r="F109" s="100">
        <f t="shared" si="4"/>
        <v>0</v>
      </c>
      <c r="G109" s="6"/>
    </row>
    <row r="110" spans="2:7" x14ac:dyDescent="0.25">
      <c r="B110" s="28"/>
      <c r="C110" s="41"/>
      <c r="D110" s="42"/>
      <c r="E110" s="29"/>
      <c r="F110" s="100">
        <f t="shared" si="4"/>
        <v>0</v>
      </c>
      <c r="G110" s="6"/>
    </row>
    <row r="111" spans="2:7" x14ac:dyDescent="0.25">
      <c r="B111" s="28"/>
      <c r="C111" s="41"/>
      <c r="D111" s="42"/>
      <c r="E111" s="29"/>
      <c r="F111" s="100">
        <f t="shared" si="4"/>
        <v>0</v>
      </c>
      <c r="G111" s="6"/>
    </row>
    <row r="112" spans="2:7" x14ac:dyDescent="0.25">
      <c r="B112" s="28"/>
      <c r="C112" s="41"/>
      <c r="D112" s="42"/>
      <c r="E112" s="29"/>
      <c r="F112" s="100">
        <f t="shared" si="4"/>
        <v>0</v>
      </c>
      <c r="G112" s="6"/>
    </row>
    <row r="113" spans="2:7" x14ac:dyDescent="0.25">
      <c r="B113" s="28"/>
      <c r="C113" s="41"/>
      <c r="D113" s="42"/>
      <c r="E113" s="29"/>
      <c r="F113" s="100">
        <f t="shared" si="4"/>
        <v>0</v>
      </c>
      <c r="G113" s="6"/>
    </row>
    <row r="114" spans="2:7" x14ac:dyDescent="0.25">
      <c r="B114" s="28"/>
      <c r="C114" s="41"/>
      <c r="D114" s="42"/>
      <c r="E114" s="29"/>
      <c r="F114" s="100">
        <f t="shared" si="4"/>
        <v>0</v>
      </c>
      <c r="G114" s="6"/>
    </row>
    <row r="115" spans="2:7" x14ac:dyDescent="0.25">
      <c r="B115" s="28"/>
      <c r="C115" s="41"/>
      <c r="D115" s="42"/>
      <c r="E115" s="29"/>
      <c r="F115" s="100">
        <f t="shared" si="4"/>
        <v>0</v>
      </c>
      <c r="G115" s="6"/>
    </row>
    <row r="116" spans="2:7" x14ac:dyDescent="0.25">
      <c r="B116" s="28"/>
      <c r="C116" s="41"/>
      <c r="D116" s="42"/>
      <c r="E116" s="29"/>
      <c r="F116" s="100">
        <f t="shared" si="4"/>
        <v>0</v>
      </c>
      <c r="G116" s="6"/>
    </row>
    <row r="117" spans="2:7" x14ac:dyDescent="0.25">
      <c r="B117" s="28"/>
      <c r="C117" s="41"/>
      <c r="D117" s="42"/>
      <c r="E117" s="29"/>
      <c r="F117" s="100">
        <f t="shared" si="4"/>
        <v>0</v>
      </c>
      <c r="G117" s="6"/>
    </row>
    <row r="118" spans="2:7" x14ac:dyDescent="0.25">
      <c r="B118" s="28"/>
      <c r="C118" s="41"/>
      <c r="D118" s="42"/>
      <c r="E118" s="29"/>
      <c r="F118" s="100">
        <f t="shared" si="4"/>
        <v>0</v>
      </c>
      <c r="G118" s="6"/>
    </row>
    <row r="119" spans="2:7" x14ac:dyDescent="0.25">
      <c r="B119" s="28"/>
      <c r="C119" s="41"/>
      <c r="D119" s="42"/>
      <c r="E119" s="29"/>
      <c r="F119" s="100">
        <f t="shared" si="4"/>
        <v>0</v>
      </c>
      <c r="G119" s="6"/>
    </row>
    <row r="120" spans="2:7" x14ac:dyDescent="0.25">
      <c r="B120" s="28"/>
      <c r="C120" s="41"/>
      <c r="D120" s="42"/>
      <c r="E120" s="29"/>
      <c r="F120" s="100">
        <f t="shared" si="4"/>
        <v>0</v>
      </c>
      <c r="G120" s="6"/>
    </row>
    <row r="121" spans="2:7" x14ac:dyDescent="0.25">
      <c r="B121" s="28"/>
      <c r="C121" s="41"/>
      <c r="D121" s="42"/>
      <c r="E121" s="29"/>
      <c r="F121" s="100">
        <f t="shared" si="4"/>
        <v>0</v>
      </c>
      <c r="G121" s="6"/>
    </row>
    <row r="122" spans="2:7" x14ac:dyDescent="0.25">
      <c r="B122" s="28"/>
      <c r="C122" s="41"/>
      <c r="D122" s="42"/>
      <c r="E122" s="29"/>
      <c r="F122" s="100">
        <f t="shared" si="4"/>
        <v>0</v>
      </c>
      <c r="G122" s="6"/>
    </row>
    <row r="123" spans="2:7" x14ac:dyDescent="0.25">
      <c r="B123" s="28"/>
      <c r="C123" s="41"/>
      <c r="D123" s="42"/>
      <c r="E123" s="29"/>
      <c r="F123" s="100">
        <f t="shared" si="4"/>
        <v>0</v>
      </c>
      <c r="G123" s="6"/>
    </row>
    <row r="124" spans="2:7" x14ac:dyDescent="0.25">
      <c r="B124" s="28"/>
      <c r="C124" s="41"/>
      <c r="D124" s="42"/>
      <c r="E124" s="29"/>
      <c r="F124" s="100">
        <f t="shared" si="4"/>
        <v>0</v>
      </c>
      <c r="G124" s="6"/>
    </row>
    <row r="125" spans="2:7" x14ac:dyDescent="0.25">
      <c r="B125" s="28"/>
      <c r="C125" s="41"/>
      <c r="D125" s="42"/>
      <c r="E125" s="29"/>
      <c r="F125" s="100">
        <f t="shared" si="4"/>
        <v>0</v>
      </c>
      <c r="G125" s="6"/>
    </row>
    <row r="126" spans="2:7" x14ac:dyDescent="0.25">
      <c r="B126" s="28"/>
      <c r="C126" s="41"/>
      <c r="D126" s="42"/>
      <c r="E126" s="29"/>
      <c r="F126" s="100">
        <f t="shared" si="4"/>
        <v>0</v>
      </c>
      <c r="G126" s="6"/>
    </row>
    <row r="127" spans="2:7" x14ac:dyDescent="0.25">
      <c r="B127" s="28"/>
      <c r="C127" s="41"/>
      <c r="D127" s="42"/>
      <c r="E127" s="29"/>
      <c r="F127" s="100">
        <f t="shared" si="4"/>
        <v>0</v>
      </c>
      <c r="G127" s="6"/>
    </row>
    <row r="128" spans="2:7" x14ac:dyDescent="0.25">
      <c r="B128" s="28"/>
      <c r="C128" s="41"/>
      <c r="D128" s="42"/>
      <c r="E128" s="29"/>
      <c r="F128" s="100">
        <f t="shared" si="4"/>
        <v>0</v>
      </c>
      <c r="G128" s="6"/>
    </row>
    <row r="129" spans="2:7" x14ac:dyDescent="0.25">
      <c r="B129" s="28"/>
      <c r="C129" s="41"/>
      <c r="D129" s="42"/>
      <c r="E129" s="29"/>
      <c r="F129" s="100">
        <f t="shared" si="4"/>
        <v>0</v>
      </c>
      <c r="G129" s="6"/>
    </row>
    <row r="130" spans="2:7" x14ac:dyDescent="0.25">
      <c r="B130" s="28"/>
      <c r="C130" s="41"/>
      <c r="D130" s="42"/>
      <c r="E130" s="29"/>
      <c r="F130" s="100">
        <f t="shared" si="4"/>
        <v>0</v>
      </c>
      <c r="G130" s="6"/>
    </row>
    <row r="131" spans="2:7" x14ac:dyDescent="0.25">
      <c r="B131" s="28"/>
      <c r="C131" s="41"/>
      <c r="D131" s="42"/>
      <c r="E131" s="29"/>
      <c r="F131" s="100">
        <f t="shared" si="4"/>
        <v>0</v>
      </c>
      <c r="G131" s="6"/>
    </row>
    <row r="132" spans="2:7" x14ac:dyDescent="0.25">
      <c r="B132" s="28"/>
      <c r="C132" s="41"/>
      <c r="D132" s="42"/>
      <c r="E132" s="29"/>
      <c r="F132" s="100">
        <f t="shared" si="4"/>
        <v>0</v>
      </c>
      <c r="G132" s="6"/>
    </row>
    <row r="133" spans="2:7" x14ac:dyDescent="0.25">
      <c r="B133" s="28"/>
      <c r="C133" s="41"/>
      <c r="D133" s="42"/>
      <c r="E133" s="29"/>
      <c r="F133" s="100">
        <f t="shared" si="4"/>
        <v>0</v>
      </c>
      <c r="G133" s="6"/>
    </row>
    <row r="134" spans="2:7" x14ac:dyDescent="0.25">
      <c r="B134" s="28"/>
      <c r="C134" s="41"/>
      <c r="D134" s="42"/>
      <c r="E134" s="29"/>
      <c r="F134" s="100">
        <f t="shared" si="4"/>
        <v>0</v>
      </c>
      <c r="G134" s="6"/>
    </row>
    <row r="135" spans="2:7" x14ac:dyDescent="0.25">
      <c r="B135" s="28"/>
      <c r="C135" s="41"/>
      <c r="D135" s="42"/>
      <c r="E135" s="29"/>
      <c r="F135" s="100">
        <f t="shared" si="4"/>
        <v>0</v>
      </c>
      <c r="G135" s="6"/>
    </row>
    <row r="136" spans="2:7" x14ac:dyDescent="0.25">
      <c r="B136" s="28"/>
      <c r="C136" s="41"/>
      <c r="D136" s="42"/>
      <c r="E136" s="29"/>
      <c r="F136" s="100">
        <f t="shared" si="4"/>
        <v>0</v>
      </c>
      <c r="G136" s="6"/>
    </row>
    <row r="137" spans="2:7" x14ac:dyDescent="0.25">
      <c r="B137" s="28"/>
      <c r="C137" s="41"/>
      <c r="D137" s="42"/>
      <c r="E137" s="29"/>
      <c r="F137" s="100">
        <f t="shared" si="4"/>
        <v>0</v>
      </c>
      <c r="G137" s="6"/>
    </row>
    <row r="138" spans="2:7" x14ac:dyDescent="0.25">
      <c r="B138" s="28"/>
      <c r="C138" s="41"/>
      <c r="D138" s="42"/>
      <c r="E138" s="29"/>
      <c r="F138" s="100">
        <f t="shared" si="4"/>
        <v>0</v>
      </c>
      <c r="G138" s="6"/>
    </row>
    <row r="139" spans="2:7" x14ac:dyDescent="0.25">
      <c r="B139" s="28"/>
      <c r="C139" s="41"/>
      <c r="D139" s="42"/>
      <c r="E139" s="29"/>
      <c r="F139" s="100">
        <f t="shared" si="4"/>
        <v>0</v>
      </c>
      <c r="G139" s="6"/>
    </row>
    <row r="140" spans="2:7" x14ac:dyDescent="0.25">
      <c r="B140" s="28"/>
      <c r="C140" s="41"/>
      <c r="D140" s="42"/>
      <c r="E140" s="29"/>
      <c r="F140" s="100">
        <f t="shared" si="4"/>
        <v>0</v>
      </c>
      <c r="G140" s="6"/>
    </row>
    <row r="141" spans="2:7" x14ac:dyDescent="0.25">
      <c r="B141" s="28"/>
      <c r="C141" s="41"/>
      <c r="D141" s="42"/>
      <c r="E141" s="29"/>
      <c r="F141" s="100">
        <f t="shared" si="4"/>
        <v>0</v>
      </c>
      <c r="G141" s="6"/>
    </row>
    <row r="142" spans="2:7" x14ac:dyDescent="0.25">
      <c r="B142" s="28"/>
      <c r="C142" s="41"/>
      <c r="D142" s="42"/>
      <c r="E142" s="29"/>
      <c r="F142" s="100">
        <f t="shared" si="4"/>
        <v>0</v>
      </c>
      <c r="G142" s="6"/>
    </row>
    <row r="143" spans="2:7" x14ac:dyDescent="0.25">
      <c r="B143" s="28"/>
      <c r="C143" s="41"/>
      <c r="D143" s="42"/>
      <c r="E143" s="29"/>
      <c r="F143" s="100">
        <f t="shared" si="4"/>
        <v>0</v>
      </c>
      <c r="G143" s="6"/>
    </row>
    <row r="144" spans="2:7" x14ac:dyDescent="0.25">
      <c r="B144" s="28"/>
      <c r="C144" s="41"/>
      <c r="D144" s="42"/>
      <c r="E144" s="29"/>
      <c r="F144" s="106">
        <f t="shared" si="4"/>
        <v>0</v>
      </c>
      <c r="G144" s="103"/>
    </row>
    <row r="145" spans="2:7" x14ac:dyDescent="0.25">
      <c r="B145" s="9"/>
      <c r="C145" s="10"/>
      <c r="D145" s="10"/>
      <c r="E145" s="10"/>
      <c r="F145" s="10"/>
      <c r="G145" s="75"/>
    </row>
    <row r="146" spans="2:7" x14ac:dyDescent="0.25">
      <c r="B146" s="72" t="s">
        <v>57</v>
      </c>
      <c r="C146" s="5"/>
      <c r="D146" s="5"/>
      <c r="E146" s="5"/>
      <c r="F146" s="91">
        <f>SUM(G148,G163)</f>
        <v>0</v>
      </c>
      <c r="G146" s="110">
        <f>IF(F146&lt;8.81,F146,8.81)</f>
        <v>0</v>
      </c>
    </row>
    <row r="147" spans="2:7" ht="21" customHeight="1" x14ac:dyDescent="0.25">
      <c r="B147" s="93" t="s">
        <v>59</v>
      </c>
      <c r="C147" s="5"/>
      <c r="D147" s="5"/>
      <c r="E147" s="5"/>
      <c r="F147" s="5"/>
      <c r="G147" s="6"/>
    </row>
    <row r="148" spans="2:7" ht="28.5" customHeight="1" x14ac:dyDescent="0.25">
      <c r="B148" s="82"/>
      <c r="C148" s="5"/>
      <c r="D148" s="5"/>
      <c r="E148" s="5"/>
      <c r="F148" s="5"/>
      <c r="G148" s="92">
        <f>G149*0.03</f>
        <v>0</v>
      </c>
    </row>
    <row r="149" spans="2:7" x14ac:dyDescent="0.25">
      <c r="B149" s="4"/>
      <c r="C149" s="5"/>
      <c r="D149" s="5"/>
      <c r="E149" s="22" t="s">
        <v>10</v>
      </c>
      <c r="F149" s="5"/>
      <c r="G149" s="76">
        <f>INT(SUM(F151:F160)+SUM(G151:G160)/30)</f>
        <v>0</v>
      </c>
    </row>
    <row r="150" spans="2:7" ht="24" x14ac:dyDescent="0.25">
      <c r="B150" s="113" t="s">
        <v>12</v>
      </c>
      <c r="C150" s="49" t="s">
        <v>49</v>
      </c>
      <c r="D150" s="49" t="s">
        <v>50</v>
      </c>
      <c r="E150" s="49" t="s">
        <v>51</v>
      </c>
      <c r="F150" s="49" t="s">
        <v>52</v>
      </c>
      <c r="G150" s="112" t="s">
        <v>53</v>
      </c>
    </row>
    <row r="151" spans="2:7" x14ac:dyDescent="0.25">
      <c r="B151" s="28"/>
      <c r="C151" s="29"/>
      <c r="D151" s="50"/>
      <c r="E151" s="51"/>
      <c r="F151" s="52" t="str">
        <f t="shared" ref="F151:F156" si="5">IF(ISBLANK(D151)," ",IF(ISBLANK(E151)," ",DATEDIF(D151,E151+1,"M")))</f>
        <v xml:space="preserve"> </v>
      </c>
      <c r="G151" s="78" t="str">
        <f t="shared" ref="G151:G160" si="6">IF(ISBLANK(D151)," ",IF(ISBLANK(E151)," ",DATEDIF(D151,E151+1,"MD")))</f>
        <v xml:space="preserve"> </v>
      </c>
    </row>
    <row r="152" spans="2:7" x14ac:dyDescent="0.25">
      <c r="B152" s="28"/>
      <c r="C152" s="29"/>
      <c r="D152" s="50"/>
      <c r="E152" s="51"/>
      <c r="F152" s="52" t="str">
        <f t="shared" si="5"/>
        <v xml:space="preserve"> </v>
      </c>
      <c r="G152" s="78" t="str">
        <f t="shared" si="6"/>
        <v xml:space="preserve"> </v>
      </c>
    </row>
    <row r="153" spans="2:7" x14ac:dyDescent="0.25">
      <c r="B153" s="28"/>
      <c r="C153" s="29"/>
      <c r="D153" s="50"/>
      <c r="E153" s="51"/>
      <c r="F153" s="52" t="str">
        <f t="shared" si="5"/>
        <v xml:space="preserve"> </v>
      </c>
      <c r="G153" s="78" t="str">
        <f t="shared" si="6"/>
        <v xml:space="preserve"> </v>
      </c>
    </row>
    <row r="154" spans="2:7" ht="14.25" customHeight="1" x14ac:dyDescent="0.25">
      <c r="B154" s="28"/>
      <c r="C154" s="29"/>
      <c r="D154" s="50"/>
      <c r="E154" s="51"/>
      <c r="F154" s="52" t="str">
        <f t="shared" si="5"/>
        <v xml:space="preserve"> </v>
      </c>
      <c r="G154" s="78" t="str">
        <f t="shared" si="6"/>
        <v xml:space="preserve"> </v>
      </c>
    </row>
    <row r="155" spans="2:7" x14ac:dyDescent="0.25">
      <c r="B155" s="28"/>
      <c r="C155" s="29"/>
      <c r="D155" s="50"/>
      <c r="E155" s="51"/>
      <c r="F155" s="52" t="str">
        <f t="shared" si="5"/>
        <v xml:space="preserve"> </v>
      </c>
      <c r="G155" s="78" t="str">
        <f t="shared" si="6"/>
        <v xml:space="preserve"> </v>
      </c>
    </row>
    <row r="156" spans="2:7" x14ac:dyDescent="0.25">
      <c r="B156" s="28"/>
      <c r="C156" s="29"/>
      <c r="D156" s="50"/>
      <c r="E156" s="51"/>
      <c r="F156" s="52" t="str">
        <f t="shared" si="5"/>
        <v xml:space="preserve"> </v>
      </c>
      <c r="G156" s="78" t="str">
        <f t="shared" si="6"/>
        <v xml:space="preserve"> </v>
      </c>
    </row>
    <row r="157" spans="2:7" x14ac:dyDescent="0.25">
      <c r="B157" s="28"/>
      <c r="C157" s="29"/>
      <c r="D157" s="50"/>
      <c r="E157" s="51"/>
      <c r="F157" s="52" t="str">
        <f t="shared" ref="F157:F160" si="7">IF(ISBLANK(D157)," ",IF(ISBLANK(E157)," ",DATEDIF(D157,E157,"M")))</f>
        <v xml:space="preserve"> </v>
      </c>
      <c r="G157" s="78" t="str">
        <f t="shared" si="6"/>
        <v xml:space="preserve"> </v>
      </c>
    </row>
    <row r="158" spans="2:7" x14ac:dyDescent="0.25">
      <c r="B158" s="28"/>
      <c r="C158" s="29"/>
      <c r="D158" s="50"/>
      <c r="E158" s="51"/>
      <c r="F158" s="52" t="str">
        <f t="shared" si="7"/>
        <v xml:space="preserve"> </v>
      </c>
      <c r="G158" s="78" t="str">
        <f t="shared" si="6"/>
        <v xml:space="preserve"> </v>
      </c>
    </row>
    <row r="159" spans="2:7" x14ac:dyDescent="0.25">
      <c r="B159" s="28"/>
      <c r="C159" s="29"/>
      <c r="D159" s="50"/>
      <c r="E159" s="51"/>
      <c r="F159" s="52" t="str">
        <f t="shared" si="7"/>
        <v xml:space="preserve"> </v>
      </c>
      <c r="G159" s="78" t="str">
        <f t="shared" si="6"/>
        <v xml:space="preserve"> </v>
      </c>
    </row>
    <row r="160" spans="2:7" x14ac:dyDescent="0.25">
      <c r="B160" s="28"/>
      <c r="C160" s="29"/>
      <c r="D160" s="50"/>
      <c r="E160" s="51"/>
      <c r="F160" s="52" t="str">
        <f t="shared" si="7"/>
        <v xml:space="preserve"> </v>
      </c>
      <c r="G160" s="78" t="str">
        <f t="shared" si="6"/>
        <v xml:space="preserve"> </v>
      </c>
    </row>
    <row r="161" spans="2:7" x14ac:dyDescent="0.25">
      <c r="B161" s="4"/>
      <c r="C161" s="5"/>
      <c r="D161" s="5"/>
      <c r="E161" s="5"/>
      <c r="F161" s="5"/>
      <c r="G161" s="6"/>
    </row>
    <row r="162" spans="2:7" x14ac:dyDescent="0.25">
      <c r="B162" s="93" t="s">
        <v>58</v>
      </c>
      <c r="C162" s="5"/>
      <c r="D162" s="5"/>
      <c r="E162" s="5"/>
      <c r="F162" s="5"/>
      <c r="G162" s="6"/>
    </row>
    <row r="163" spans="2:7" ht="21" customHeight="1" x14ac:dyDescent="0.25">
      <c r="B163" s="93" t="s">
        <v>60</v>
      </c>
      <c r="C163" s="5"/>
      <c r="D163" s="5"/>
      <c r="E163" s="5"/>
      <c r="F163" s="5"/>
      <c r="G163" s="92">
        <f>G164*0.045</f>
        <v>0</v>
      </c>
    </row>
    <row r="164" spans="2:7" x14ac:dyDescent="0.25">
      <c r="B164" s="4"/>
      <c r="C164" s="5"/>
      <c r="D164" s="5"/>
      <c r="E164" s="22" t="s">
        <v>10</v>
      </c>
      <c r="F164" s="5"/>
      <c r="G164" s="76">
        <f>INT(SUM(F166:F175)+SUM(G166:G175)/30)</f>
        <v>0</v>
      </c>
    </row>
    <row r="165" spans="2:7" ht="24" x14ac:dyDescent="0.25">
      <c r="B165" s="113" t="s">
        <v>12</v>
      </c>
      <c r="C165" s="49" t="s">
        <v>49</v>
      </c>
      <c r="D165" s="49" t="s">
        <v>50</v>
      </c>
      <c r="E165" s="49" t="s">
        <v>51</v>
      </c>
      <c r="F165" s="49" t="s">
        <v>52</v>
      </c>
      <c r="G165" s="112" t="s">
        <v>53</v>
      </c>
    </row>
    <row r="166" spans="2:7" x14ac:dyDescent="0.25">
      <c r="B166" s="28"/>
      <c r="C166" s="29"/>
      <c r="D166" s="50"/>
      <c r="E166" s="51"/>
      <c r="F166" s="52" t="str">
        <f t="shared" ref="F166:F172" si="8">IF(ISBLANK(D166)," ",IF(ISBLANK(E166)," ",DATEDIF(D166,E166+1,"M")))</f>
        <v xml:space="preserve"> </v>
      </c>
      <c r="G166" s="78" t="str">
        <f t="shared" ref="G166:G175" si="9">IF(ISBLANK(D166)," ",IF(ISBLANK(E166)," ",DATEDIF(D166,E166+1,"MD")))</f>
        <v xml:space="preserve"> </v>
      </c>
    </row>
    <row r="167" spans="2:7" x14ac:dyDescent="0.25">
      <c r="B167" s="28"/>
      <c r="C167" s="29"/>
      <c r="D167" s="50"/>
      <c r="E167" s="51"/>
      <c r="F167" s="52" t="str">
        <f t="shared" si="8"/>
        <v xml:space="preserve"> </v>
      </c>
      <c r="G167" s="78" t="str">
        <f t="shared" si="9"/>
        <v xml:space="preserve"> </v>
      </c>
    </row>
    <row r="168" spans="2:7" x14ac:dyDescent="0.25">
      <c r="B168" s="28"/>
      <c r="C168" s="29"/>
      <c r="D168" s="50"/>
      <c r="E168" s="51"/>
      <c r="F168" s="52" t="str">
        <f t="shared" si="8"/>
        <v xml:space="preserve"> </v>
      </c>
      <c r="G168" s="78" t="str">
        <f t="shared" si="9"/>
        <v xml:space="preserve"> </v>
      </c>
    </row>
    <row r="169" spans="2:7" x14ac:dyDescent="0.25">
      <c r="B169" s="28"/>
      <c r="C169" s="29"/>
      <c r="D169" s="50"/>
      <c r="E169" s="51"/>
      <c r="F169" s="52" t="str">
        <f t="shared" si="8"/>
        <v xml:space="preserve"> </v>
      </c>
      <c r="G169" s="78" t="str">
        <f t="shared" si="9"/>
        <v xml:space="preserve"> </v>
      </c>
    </row>
    <row r="170" spans="2:7" x14ac:dyDescent="0.25">
      <c r="B170" s="28"/>
      <c r="C170" s="29"/>
      <c r="D170" s="50"/>
      <c r="E170" s="51"/>
      <c r="F170" s="52" t="str">
        <f t="shared" si="8"/>
        <v xml:space="preserve"> </v>
      </c>
      <c r="G170" s="78" t="str">
        <f t="shared" si="9"/>
        <v xml:space="preserve"> </v>
      </c>
    </row>
    <row r="171" spans="2:7" x14ac:dyDescent="0.25">
      <c r="B171" s="28"/>
      <c r="C171" s="29"/>
      <c r="D171" s="50"/>
      <c r="E171" s="51"/>
      <c r="F171" s="52" t="str">
        <f t="shared" si="8"/>
        <v xml:space="preserve"> </v>
      </c>
      <c r="G171" s="78" t="str">
        <f t="shared" si="9"/>
        <v xml:space="preserve"> </v>
      </c>
    </row>
    <row r="172" spans="2:7" x14ac:dyDescent="0.25">
      <c r="B172" s="28"/>
      <c r="C172" s="29"/>
      <c r="D172" s="50"/>
      <c r="E172" s="51"/>
      <c r="F172" s="52" t="str">
        <f t="shared" si="8"/>
        <v xml:space="preserve"> </v>
      </c>
      <c r="G172" s="78" t="str">
        <f t="shared" si="9"/>
        <v xml:space="preserve"> </v>
      </c>
    </row>
    <row r="173" spans="2:7" x14ac:dyDescent="0.25">
      <c r="B173" s="28"/>
      <c r="C173" s="29"/>
      <c r="D173" s="50"/>
      <c r="E173" s="51"/>
      <c r="F173" s="52" t="str">
        <f t="shared" ref="F173:F175" si="10">IF(ISBLANK(D173)," ",IF(ISBLANK(E173)," ",DATEDIF(D173,E173,"M")))</f>
        <v xml:space="preserve"> </v>
      </c>
      <c r="G173" s="78" t="str">
        <f t="shared" si="9"/>
        <v xml:space="preserve"> </v>
      </c>
    </row>
    <row r="174" spans="2:7" x14ac:dyDescent="0.25">
      <c r="B174" s="28"/>
      <c r="C174" s="29"/>
      <c r="D174" s="50"/>
      <c r="E174" s="51"/>
      <c r="F174" s="52" t="str">
        <f t="shared" si="10"/>
        <v xml:space="preserve"> </v>
      </c>
      <c r="G174" s="78" t="str">
        <f t="shared" si="9"/>
        <v xml:space="preserve"> </v>
      </c>
    </row>
    <row r="175" spans="2:7" ht="15.75" thickBot="1" x14ac:dyDescent="0.3">
      <c r="B175" s="33"/>
      <c r="C175" s="34"/>
      <c r="D175" s="84"/>
      <c r="E175" s="85"/>
      <c r="F175" s="86" t="str">
        <f t="shared" si="10"/>
        <v xml:space="preserve"> </v>
      </c>
      <c r="G175" s="87" t="str">
        <f t="shared" si="9"/>
        <v xml:space="preserve"> </v>
      </c>
    </row>
    <row r="176" spans="2:7" ht="15.75" thickBot="1" x14ac:dyDescent="0.3"/>
    <row r="177" spans="2:7" ht="19.5" thickBot="1" x14ac:dyDescent="0.35">
      <c r="B177" s="26" t="s">
        <v>24</v>
      </c>
      <c r="C177" s="83"/>
      <c r="D177" s="83"/>
      <c r="E177" s="83"/>
      <c r="F177" s="83"/>
      <c r="G177" s="47">
        <f>F4</f>
        <v>0</v>
      </c>
    </row>
  </sheetData>
  <sheetProtection algorithmName="SHA-512" hashValue="v8ZNuS4G0NPy/jIanVLRhObmjcIlo/Qt2rObeyjStMcFkQ0v7EI21Elb+9XJGu247CIgi+dobnl0Wjjgw2N3/w==" saltValue="IbZg3psENRyFuFCTrrUECQ==" spinCount="100000" sheet="1" objects="1" scenarios="1"/>
  <mergeCells count="3">
    <mergeCell ref="C7:D7"/>
    <mergeCell ref="C8:D8"/>
    <mergeCell ref="C6:D6"/>
  </mergeCells>
  <dataValidations count="5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4:B144 B36:B38 B43:B83 B33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3:C83 C104:C144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E43:E83 E104:E144">
      <formula1>15</formula1>
      <formula2>5000</formula2>
    </dataValidation>
    <dataValidation allowBlank="1" showInputMessage="1" showErrorMessage="1" promptTitle="Fecha de alta" prompt="Indique la fecha de alta en el siguiente formato: DD/MM/AAAA" sqref="D16:D22 D151:D160 D166:D175"/>
    <dataValidation allowBlank="1" showInputMessage="1" showErrorMessage="1" promptTitle="Fecha de baja" prompt="Indique la fecha de baja en el siguiente formato: DD/MM/AAAA" sqref="E16:E22 E151:E160 E166:E175"/>
  </dataValidations>
  <pageMargins left="0.70866141732283472" right="0.70866141732283472" top="0.74803149606299213" bottom="0.74803149606299213" header="0.31496062992125984" footer="0.31496062992125984"/>
  <pageSetup paperSize="9" scale="69" fitToHeight="5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Titulación" prompt="Selección nivel titulación">
          <x14:formula1>
            <xm:f>Hoja2!$A$10:$A$14</xm:f>
          </x14:formula1>
          <xm:sqref>D36:D38</xm:sqref>
        </x14:dataValidation>
        <x14:dataValidation type="list" allowBlank="1" showInputMessage="1" showErrorMessage="1">
          <x14:formula1>
            <xm:f>Hoja2!$A$26:$A$32</xm:f>
          </x14:formula1>
          <xm:sqref>D92:D97</xm:sqref>
        </x14:dataValidation>
        <x14:dataValidation type="list" allowBlank="1" showInputMessage="1" showErrorMessage="1">
          <x14:formula1>
            <xm:f>Hoja2!$A$18:$A$22</xm:f>
          </x14:formula1>
          <xm:sqref>D87</xm:sqref>
        </x14:dataValidation>
        <x14:dataValidation type="list" allowBlank="1" showInputMessage="1" showErrorMessage="1" promptTitle="Selecciona grado" prompt="Selecciona el nivel de grado correspondiente">
          <x14:formula1>
            <xm:f>Hoja2!$A$3:$A$5</xm:f>
          </x14:formula1>
          <xm:sqref>E26 C25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I18" sqref="I18"/>
    </sheetView>
  </sheetViews>
  <sheetFormatPr baseColWidth="10" defaultRowHeight="15" x14ac:dyDescent="0.25"/>
  <cols>
    <col min="1" max="1" width="38.140625" customWidth="1"/>
  </cols>
  <sheetData>
    <row r="2" spans="1:2" x14ac:dyDescent="0.25">
      <c r="A2" s="38" t="s">
        <v>0</v>
      </c>
      <c r="B2" s="39"/>
    </row>
    <row r="3" spans="1:2" x14ac:dyDescent="0.25">
      <c r="A3" t="s">
        <v>3</v>
      </c>
      <c r="B3" s="46">
        <v>0</v>
      </c>
    </row>
    <row r="4" spans="1:2" x14ac:dyDescent="0.25">
      <c r="A4" s="1" t="s">
        <v>1</v>
      </c>
      <c r="B4" s="111">
        <v>0.36</v>
      </c>
    </row>
    <row r="5" spans="1:2" x14ac:dyDescent="0.25">
      <c r="A5" s="1" t="s">
        <v>2</v>
      </c>
      <c r="B5" s="111">
        <v>0.73</v>
      </c>
    </row>
    <row r="9" spans="1:2" x14ac:dyDescent="0.25">
      <c r="A9" s="40" t="s">
        <v>4</v>
      </c>
      <c r="B9" s="39"/>
    </row>
    <row r="10" spans="1:2" x14ac:dyDescent="0.25">
      <c r="A10" t="s">
        <v>3</v>
      </c>
      <c r="B10" s="46">
        <v>0</v>
      </c>
    </row>
    <row r="11" spans="1:2" x14ac:dyDescent="0.25">
      <c r="A11" t="s">
        <v>45</v>
      </c>
      <c r="B11" s="46">
        <v>0</v>
      </c>
    </row>
    <row r="12" spans="1:2" x14ac:dyDescent="0.25">
      <c r="A12" t="s">
        <v>46</v>
      </c>
      <c r="B12" s="46">
        <v>0.93</v>
      </c>
    </row>
    <row r="13" spans="1:2" x14ac:dyDescent="0.25">
      <c r="A13" t="s">
        <v>47</v>
      </c>
      <c r="B13" s="46">
        <v>0.755</v>
      </c>
    </row>
    <row r="14" spans="1:2" x14ac:dyDescent="0.25">
      <c r="A14" t="s">
        <v>48</v>
      </c>
      <c r="B14" s="46">
        <v>0.57999999999999996</v>
      </c>
    </row>
    <row r="15" spans="1:2" x14ac:dyDescent="0.25">
      <c r="B15" s="46"/>
    </row>
    <row r="16" spans="1:2" x14ac:dyDescent="0.25">
      <c r="B16" s="46"/>
    </row>
    <row r="17" spans="1:2" x14ac:dyDescent="0.25">
      <c r="A17" s="40" t="s">
        <v>7</v>
      </c>
      <c r="B17" s="39"/>
    </row>
    <row r="18" spans="1:2" x14ac:dyDescent="0.25">
      <c r="A18" t="s">
        <v>3</v>
      </c>
      <c r="B18" s="46">
        <v>0</v>
      </c>
    </row>
    <row r="19" spans="1:2" x14ac:dyDescent="0.25">
      <c r="A19" t="s">
        <v>13</v>
      </c>
      <c r="B19" s="46">
        <v>0.40500000000000003</v>
      </c>
    </row>
    <row r="20" spans="1:2" x14ac:dyDescent="0.25">
      <c r="A20" t="s">
        <v>14</v>
      </c>
      <c r="B20" s="46">
        <v>0.755</v>
      </c>
    </row>
    <row r="21" spans="1:2" x14ac:dyDescent="0.25">
      <c r="A21" t="s">
        <v>8</v>
      </c>
      <c r="B21" s="46">
        <v>0.93</v>
      </c>
    </row>
    <row r="22" spans="1:2" x14ac:dyDescent="0.25">
      <c r="A22" t="s">
        <v>9</v>
      </c>
      <c r="B22" s="46">
        <v>0.57999999999999996</v>
      </c>
    </row>
    <row r="23" spans="1:2" x14ac:dyDescent="0.25">
      <c r="A23" t="s">
        <v>44</v>
      </c>
      <c r="B23" s="46">
        <v>0.23</v>
      </c>
    </row>
    <row r="25" spans="1:2" x14ac:dyDescent="0.25">
      <c r="A25" s="40" t="s">
        <v>15</v>
      </c>
      <c r="B25" s="39"/>
    </row>
    <row r="26" spans="1:2" x14ac:dyDescent="0.25">
      <c r="A26" t="s">
        <v>3</v>
      </c>
      <c r="B26" s="46">
        <v>0</v>
      </c>
    </row>
    <row r="27" spans="1:2" x14ac:dyDescent="0.25">
      <c r="A27" t="s">
        <v>21</v>
      </c>
      <c r="B27" s="46">
        <v>0.155</v>
      </c>
    </row>
    <row r="28" spans="1:2" x14ac:dyDescent="0.25">
      <c r="A28" t="s">
        <v>20</v>
      </c>
      <c r="B28" s="46">
        <v>0.31</v>
      </c>
    </row>
    <row r="29" spans="1:2" x14ac:dyDescent="0.25">
      <c r="A29" t="s">
        <v>19</v>
      </c>
      <c r="B29" s="46">
        <v>0.46500000000000002</v>
      </c>
    </row>
    <row r="30" spans="1:2" x14ac:dyDescent="0.25">
      <c r="A30" t="s">
        <v>18</v>
      </c>
      <c r="B30" s="46">
        <v>0.62</v>
      </c>
    </row>
    <row r="31" spans="1:2" x14ac:dyDescent="0.25">
      <c r="A31" t="s">
        <v>17</v>
      </c>
      <c r="B31" s="46">
        <v>0.77500000000000002</v>
      </c>
    </row>
    <row r="32" spans="1:2" x14ac:dyDescent="0.25">
      <c r="A32" t="s">
        <v>16</v>
      </c>
      <c r="B32" s="46">
        <v>0.93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MARIA DE LOS A PERAN MAÑAS</cp:lastModifiedBy>
  <cp:lastPrinted>2023-03-17T13:21:40Z</cp:lastPrinted>
  <dcterms:created xsi:type="dcterms:W3CDTF">2022-05-05T11:54:51Z</dcterms:created>
  <dcterms:modified xsi:type="dcterms:W3CDTF">2023-06-22T06:38:09Z</dcterms:modified>
</cp:coreProperties>
</file>