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BC397Q\Desktop\"/>
    </mc:Choice>
  </mc:AlternateContent>
  <workbookProtection workbookAlgorithmName="SHA-512" workbookHashValue="BpQZX28aEY0YGC8im+0TYo0334OBO+1Ms2K+FhPzpP0R6476kX0ZBwfNSZEV99syQYyBtVFUqqRQqwy+DB7WuA==" workbookSaltValue="yZSfkAf0c7LEWHCsl4DPVQ==" workbookSpinCount="100000" lockStructure="1"/>
  <bookViews>
    <workbookView xWindow="0" yWindow="0" windowWidth="28800" windowHeight="12300"/>
  </bookViews>
  <sheets>
    <sheet name="BAREMACIÓN" sheetId="1" r:id="rId1"/>
    <sheet name="Hoja2" sheetId="2" state="hidden" r:id="rId2"/>
  </sheets>
  <definedNames>
    <definedName name="_xlnm.Print_Area" localSheetId="0">BAREMACIÓN!$B$1:$F$88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1" l="1"/>
  <c r="F65" i="1"/>
  <c r="F62"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23" i="1"/>
  <c r="F74" i="1" l="1"/>
  <c r="F83" i="1" l="1"/>
  <c r="F84" i="1"/>
  <c r="F85" i="1"/>
  <c r="F86" i="1"/>
  <c r="F87" i="1"/>
  <c r="F82" i="1"/>
  <c r="F77" i="1"/>
  <c r="F73" i="1"/>
  <c r="F72" i="1"/>
  <c r="F71" i="1"/>
  <c r="F63" i="1"/>
  <c r="F61" i="1"/>
  <c r="F60" i="1"/>
  <c r="E53" i="1"/>
  <c r="E79" i="1" l="1"/>
  <c r="F79" i="1" s="1"/>
  <c r="F68" i="1"/>
  <c r="F54" i="1"/>
  <c r="F55" i="1" s="1"/>
  <c r="F53" i="1"/>
  <c r="F20" i="1" s="1"/>
  <c r="E18" i="1" l="1"/>
  <c r="F18" i="1" s="1"/>
  <c r="F17" i="1"/>
  <c r="F14" i="1"/>
  <c r="E11" i="1" l="1"/>
  <c r="F11" i="1" s="1"/>
  <c r="F10" i="1" s="1"/>
  <c r="F88"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<sst xmlns="http://schemas.openxmlformats.org/spreadsheetml/2006/main" count="84" uniqueCount="58">
  <si>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</si>
  <si>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</si>
  <si>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</si>
  <si>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</si>
  <si>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</si>
  <si>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</si>
  <si>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</si>
  <si>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</si>
  <si>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</si>
  <si>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</si>
  <si>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</si>
  <si>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</si>
  <si>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</si>
  <si>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</si>
  <si>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</si>
  <si>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</si>
  <si>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</si>
  <si>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</si>
  <si>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</si>
  <si>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</si>
  <si>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</si>
  <si>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</si>
  <si>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</si>
  <si>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</si>
  <si>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</si>
  <si>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</si>
  <si>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</si>
  <si>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</si>
  <si>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</si>
  <si>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</si>
  <si>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</si>
  <si>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</si>
  <si>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</si>
  <si>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</si>
  <si>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</si>
  <si>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</si>
  <si>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</si>
  <si>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</si>
  <si>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</si>
  <si>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</si>
  <si>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</si>
  <si>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</si>
  <si>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</si>
  <si>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</si>
  <si>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FASE DE CONCURSO. Máximo: 40 puntos.</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</si>
  <si>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</si>
  <si>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</si>
  <si>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</si>
  <si>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</si>
  <si>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puntos.</t>
  </si>
  <si>
    <r>
      <t xml:space="preserve">Haber superado un proceso selectivo completo de funcionarios de carrera del Ayuntamiento de Elche en plazas iguales a las convocadas o de análoga denominación: 1 punto. |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</si>
  <si>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</si>
  <si>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</si>
  <si>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</si>
  <si>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</si>
  <si>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 xml:space="preserve"> - Nivel C2: 0,25 puntos
 - Nivel C1: 0,20 puntos
 - Nivel B2: 0,15 puntos
 - Nivel B1: 0,10 puntos
 - Nivel A2: 0,05 puntos
 - Nivel A1: 0,025 puntos</t>
  </si>
  <si>
    <t>BAREMO DE MÉRITOS DE LA FASE DE CONCURSO (ESTABILIZACIÓN) - TÉCNICA/O MEDIA/O CONTRATACIÓN</t>
  </si>
  <si>
    <t>E. Conocimientos de Idiomas Comunitarios. Máximo 0,25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</si>
</sst>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5">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1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8"/>
  <sheetViews>
    <sheetView showGridLines="0" tabSelected="1" zoomScale="120" zoomScaleNormal="120" workbookViewId="0">
      <pane xSplit="1" ySplit="5" topLeftCell="B74" activePane="bottomRight" state="frozen"/>
      <selection pane="topRight" activeCell="B1" sqref="B1"/>
      <selection pane="bottomLeft" activeCell="A6" sqref="A6"/>
      <selection pane="bottomRight" activeCell="F79" sqref="F79"/>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71" t="s">
        <v>56</v>
      </c>
      <c r="C4" s="33"/>
      <c r="D4" s="33"/>
      <c r="E4" s="33"/>
      <c r="F4" s="58">
        <f>F11+F18</f>
        <v>0</v>
      </c>
    </row>
    <row r="5" spans="2:6" x14ac:dyDescent="0.25">
      <c r="B5" s="3"/>
      <c r="C5" s="4"/>
      <c r="D5" s="4"/>
      <c r="E5" s="4"/>
      <c r="F5" s="5"/>
    </row>
    <row r="6" spans="2:6" s="23" customFormat="1" ht="18.75" x14ac:dyDescent="0.3">
      <c r="B6" s="70" t="s">
        <v>25</v>
      </c>
      <c r="C6" s="74"/>
      <c r="D6" s="74"/>
      <c r="E6" s="4"/>
      <c r="F6" s="5"/>
    </row>
    <row r="7" spans="2:6" ht="18.75" x14ac:dyDescent="0.3">
      <c r="B7" s="70" t="s">
        <v>20</v>
      </c>
      <c r="C7" s="74"/>
      <c r="D7" s="74"/>
      <c r="E7" s="4"/>
      <c r="F7" s="5"/>
    </row>
    <row r="8" spans="2:6" ht="18.75" x14ac:dyDescent="0.3">
      <c r="B8" s="70" t="s">
        <v>21</v>
      </c>
      <c r="C8" s="74"/>
      <c r="D8" s="74"/>
      <c r="E8" s="4"/>
      <c r="F8" s="5"/>
    </row>
    <row r="9" spans="2:6" ht="15.75" thickBot="1" x14ac:dyDescent="0.3">
      <c r="B9" s="3"/>
      <c r="C9" s="4"/>
      <c r="D9" s="4"/>
      <c r="E9" s="4"/>
      <c r="F9" s="5"/>
    </row>
    <row r="10" spans="2:6" s="29" customFormat="1" ht="19.5" thickBot="1" x14ac:dyDescent="0.35">
      <c r="B10" s="16" t="s">
        <v>44</v>
      </c>
      <c r="C10" s="38"/>
      <c r="D10" s="38"/>
      <c r="E10" s="38"/>
      <c r="F10" s="49">
        <f>SUM(F18+F11)</f>
        <v>0</v>
      </c>
    </row>
    <row r="11" spans="2:6" ht="19.5" thickBot="1" x14ac:dyDescent="0.35">
      <c r="B11" s="16" t="s">
        <v>45</v>
      </c>
      <c r="C11" s="39"/>
      <c r="D11" s="39"/>
      <c r="E11" s="40">
        <f>SUM(F14+F17)</f>
        <v>0</v>
      </c>
      <c r="F11" s="49">
        <f>IF(E11&lt;36,E11,36)</f>
        <v>0</v>
      </c>
    </row>
    <row r="12" spans="2:6" x14ac:dyDescent="0.25">
      <c r="B12" s="8" t="s">
        <v>40</v>
      </c>
      <c r="C12" s="9"/>
      <c r="D12" s="9"/>
      <c r="E12" s="9"/>
      <c r="F12" s="22"/>
    </row>
    <row r="13" spans="2:6" ht="55.5" customHeight="1" x14ac:dyDescent="0.25">
      <c r="B13" s="3"/>
      <c r="C13" s="18" t="s">
        <v>27</v>
      </c>
      <c r="D13" s="4"/>
      <c r="E13" s="4"/>
      <c r="F13" s="11"/>
    </row>
    <row r="14" spans="2:6" ht="15.75" thickBot="1" x14ac:dyDescent="0.3">
      <c r="B14" s="6"/>
      <c r="C14" s="7"/>
      <c r="D14" s="7" t="s">
        <v>29</v>
      </c>
      <c r="E14" s="60"/>
      <c r="F14" s="55">
        <f>E14*0.00822</f>
        <v>0</v>
      </c>
    </row>
    <row r="15" spans="2:6" x14ac:dyDescent="0.25">
      <c r="B15" s="8" t="s">
        <v>41</v>
      </c>
      <c r="C15" s="9"/>
      <c r="D15" s="9"/>
      <c r="E15" s="9"/>
      <c r="F15" s="22"/>
    </row>
    <row r="16" spans="2:6" ht="72" customHeight="1" x14ac:dyDescent="0.25">
      <c r="B16" s="3"/>
      <c r="C16" s="37" t="s">
        <v>28</v>
      </c>
      <c r="D16" s="4"/>
      <c r="E16" s="4"/>
      <c r="F16" s="11"/>
    </row>
    <row r="17" spans="2:6" ht="15.75" thickBot="1" x14ac:dyDescent="0.3">
      <c r="B17" s="6"/>
      <c r="C17" s="7"/>
      <c r="D17" s="7" t="s">
        <v>29</v>
      </c>
      <c r="E17" s="60"/>
      <c r="F17" s="55">
        <f>E17*0.002</f>
        <v>0</v>
      </c>
    </row>
    <row r="18" spans="2:6" ht="19.5" thickBot="1" x14ac:dyDescent="0.35">
      <c r="B18" s="16" t="s">
        <v>46</v>
      </c>
      <c r="C18" s="38"/>
      <c r="D18" s="38"/>
      <c r="E18" s="47">
        <f>SUM(F20+F55+F65+F75+F79)</f>
        <v>0</v>
      </c>
      <c r="F18" s="49">
        <f>IF(E18&lt;4,E18,4)</f>
        <v>0</v>
      </c>
    </row>
    <row r="19" spans="2:6" s="29" customFormat="1" ht="18.75" hidden="1" x14ac:dyDescent="0.3">
      <c r="B19" s="2"/>
      <c r="C19" s="4"/>
      <c r="D19" s="4"/>
      <c r="E19" s="4"/>
      <c r="F19" s="5"/>
    </row>
    <row r="20" spans="2:6" s="29" customFormat="1" ht="15.75" x14ac:dyDescent="0.25">
      <c r="B20" s="3" t="s">
        <v>47</v>
      </c>
      <c r="C20" s="4"/>
      <c r="D20" s="4"/>
      <c r="E20" s="4"/>
      <c r="F20" s="50">
        <f>IF(F53&lt;2,F53,2)</f>
        <v>0</v>
      </c>
    </row>
    <row r="21" spans="2:6" s="29" customFormat="1" ht="112.5" x14ac:dyDescent="0.25">
      <c r="B21" s="3"/>
      <c r="C21" s="34" t="s">
        <v>48</v>
      </c>
      <c r="D21" s="4"/>
      <c r="E21" s="4"/>
      <c r="F21" s="5"/>
    </row>
    <row r="22" spans="2:6" s="29" customFormat="1" x14ac:dyDescent="0.25">
      <c r="B22" s="14" t="s">
        <v>7</v>
      </c>
      <c r="C22" s="15" t="s">
        <v>2</v>
      </c>
      <c r="D22" s="15" t="s">
        <v>24</v>
      </c>
      <c r="E22" s="15" t="s">
        <v>3</v>
      </c>
      <c r="F22" s="12"/>
    </row>
    <row r="23" spans="2:6" s="29" customFormat="1" x14ac:dyDescent="0.25">
      <c r="B23" s="61"/>
      <c r="C23" s="62"/>
      <c r="D23" s="62"/>
      <c r="E23" s="63"/>
      <c r="F23" s="54">
        <f>E23*0.1</f>
        <v>0</v>
      </c>
    </row>
    <row r="24" spans="2:6" s="29" customFormat="1" x14ac:dyDescent="0.25">
      <c r="B24" s="61"/>
      <c r="C24" s="62"/>
      <c r="D24" s="62"/>
      <c r="E24" s="63"/>
      <c r="F24" s="54">
        <f t="shared" ref="F24:F52" si="0">E24*0.1</f>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61"/>
      <c r="C52" s="62"/>
      <c r="D52" s="62"/>
      <c r="E52" s="63"/>
      <c r="F52" s="54">
        <f t="shared" si="0"/>
        <v>0</v>
      </c>
    </row>
    <row r="53" spans="2:6" s="29" customFormat="1" x14ac:dyDescent="0.25">
      <c r="B53" s="24" t="s">
        <v>26</v>
      </c>
      <c r="C53" s="10"/>
      <c r="D53" s="10"/>
      <c r="E53" s="25">
        <f>SUM(E23:E52)</f>
        <v>0</v>
      </c>
      <c r="F53" s="56">
        <f>SUM(F23:F52)</f>
        <v>0</v>
      </c>
    </row>
    <row r="54" spans="2:6" s="29" customFormat="1" hidden="1" x14ac:dyDescent="0.25">
      <c r="B54" s="3"/>
      <c r="C54" s="4"/>
      <c r="D54" s="4"/>
      <c r="E54" s="4"/>
      <c r="F54" s="41">
        <f>SUM(F60:F63)</f>
        <v>0</v>
      </c>
    </row>
    <row r="55" spans="2:6" ht="15.75" x14ac:dyDescent="0.25">
      <c r="B55" s="72" t="s">
        <v>49</v>
      </c>
      <c r="C55" s="73"/>
      <c r="D55" s="73"/>
      <c r="E55" s="4"/>
      <c r="F55" s="51">
        <f>IF(F54&lt;1,F54,1)</f>
        <v>0</v>
      </c>
    </row>
    <row r="56" spans="2:6" x14ac:dyDescent="0.25">
      <c r="B56" s="72"/>
      <c r="C56" s="73"/>
      <c r="D56" s="73"/>
      <c r="E56" s="4"/>
      <c r="F56" s="5"/>
    </row>
    <row r="57" spans="2:6" ht="56.25" x14ac:dyDescent="0.25">
      <c r="B57" s="35"/>
      <c r="C57" s="69" t="s">
        <v>50</v>
      </c>
      <c r="D57" s="36"/>
      <c r="E57" s="4"/>
      <c r="F57" s="5"/>
    </row>
    <row r="58" spans="2:6" x14ac:dyDescent="0.25">
      <c r="B58" s="3"/>
      <c r="C58" s="4"/>
      <c r="D58" s="4"/>
      <c r="E58" s="4"/>
      <c r="F58" s="5"/>
    </row>
    <row r="59" spans="2:6" x14ac:dyDescent="0.25">
      <c r="B59" s="14" t="s">
        <v>7</v>
      </c>
      <c r="C59" s="15" t="s">
        <v>38</v>
      </c>
      <c r="D59" s="15" t="s">
        <v>36</v>
      </c>
      <c r="E59" s="4"/>
      <c r="F59" s="5"/>
    </row>
    <row r="60" spans="2:6" x14ac:dyDescent="0.25">
      <c r="B60" s="61"/>
      <c r="C60" s="63"/>
      <c r="D60" s="63" t="s">
        <v>0</v>
      </c>
      <c r="E60" s="4"/>
      <c r="F60" s="57">
        <f>VLOOKUP(D60,Hoja2!$A$38:$B$40,2,0)</f>
        <v>0</v>
      </c>
    </row>
    <row r="61" spans="2:6" x14ac:dyDescent="0.25">
      <c r="B61" s="61"/>
      <c r="C61" s="63"/>
      <c r="D61" s="63" t="s">
        <v>0</v>
      </c>
      <c r="E61" s="4"/>
      <c r="F61" s="57">
        <f>VLOOKUP(D61,Hoja2!A38:$B$40,2,0)</f>
        <v>0</v>
      </c>
    </row>
    <row r="62" spans="2:6" s="29" customFormat="1" x14ac:dyDescent="0.25">
      <c r="B62" s="61"/>
      <c r="C62" s="63"/>
      <c r="D62" s="63" t="s">
        <v>0</v>
      </c>
      <c r="E62" s="4"/>
      <c r="F62" s="57">
        <f>VLOOKUP(D62,Hoja2!$A$38:B40,2,0)</f>
        <v>0</v>
      </c>
    </row>
    <row r="63" spans="2:6" x14ac:dyDescent="0.25">
      <c r="B63" s="64"/>
      <c r="C63" s="65"/>
      <c r="D63" s="65" t="s">
        <v>0</v>
      </c>
      <c r="E63" s="10"/>
      <c r="F63" s="59">
        <f>VLOOKUP(D63,Hoja2!A38:$B$40,2,0)</f>
        <v>0</v>
      </c>
    </row>
    <row r="64" spans="2:6" hidden="1" x14ac:dyDescent="0.25">
      <c r="B64" s="13"/>
      <c r="C64" s="10"/>
      <c r="D64" s="10"/>
      <c r="E64" s="10"/>
      <c r="F64" s="46"/>
    </row>
    <row r="65" spans="2:6" x14ac:dyDescent="0.25">
      <c r="B65" s="72" t="s">
        <v>51</v>
      </c>
      <c r="C65" s="73"/>
      <c r="D65" s="73"/>
      <c r="E65" s="4"/>
      <c r="F65" s="52">
        <f>IF(F68&lt;0.5,F68,0.5)</f>
        <v>0</v>
      </c>
    </row>
    <row r="66" spans="2:6" s="29" customFormat="1" ht="136.5" customHeight="1" x14ac:dyDescent="0.25">
      <c r="B66" s="3"/>
      <c r="C66" s="34" t="s">
        <v>52</v>
      </c>
      <c r="D66" s="4"/>
      <c r="E66" s="4"/>
      <c r="F66" s="11"/>
    </row>
    <row r="67" spans="2:6" s="29" customFormat="1" x14ac:dyDescent="0.25">
      <c r="B67" s="14" t="s">
        <v>7</v>
      </c>
      <c r="C67" s="15" t="s">
        <v>23</v>
      </c>
      <c r="D67" s="4"/>
      <c r="E67" s="4"/>
      <c r="F67" s="11"/>
    </row>
    <row r="68" spans="2:6" s="29" customFormat="1" x14ac:dyDescent="0.25">
      <c r="B68" s="61"/>
      <c r="C68" s="63"/>
      <c r="D68" s="66" t="s">
        <v>0</v>
      </c>
      <c r="E68" s="43"/>
      <c r="F68" s="42">
        <f>SUM(F71:F73)</f>
        <v>0</v>
      </c>
    </row>
    <row r="69" spans="2:6" s="29" customFormat="1" x14ac:dyDescent="0.25">
      <c r="B69" s="3"/>
      <c r="C69" s="4"/>
      <c r="D69" s="4"/>
      <c r="E69" s="4"/>
      <c r="F69" s="11"/>
    </row>
    <row r="70" spans="2:6" s="29" customFormat="1" x14ac:dyDescent="0.25">
      <c r="B70" s="14" t="s">
        <v>7</v>
      </c>
      <c r="C70" s="15" t="s">
        <v>22</v>
      </c>
      <c r="D70" s="15" t="s">
        <v>18</v>
      </c>
      <c r="E70" s="4"/>
      <c r="F70" s="11"/>
    </row>
    <row r="71" spans="2:6" s="29" customFormat="1" x14ac:dyDescent="0.25">
      <c r="B71" s="61"/>
      <c r="C71" s="63"/>
      <c r="D71" s="67" t="s">
        <v>0</v>
      </c>
      <c r="E71" s="43"/>
      <c r="F71" s="54">
        <f>VLOOKUP(D71,Hoja2!$A$10:$B$17,2,0)</f>
        <v>0</v>
      </c>
    </row>
    <row r="72" spans="2:6" s="29" customFormat="1" x14ac:dyDescent="0.25">
      <c r="B72" s="61"/>
      <c r="C72" s="63"/>
      <c r="D72" s="67" t="s">
        <v>0</v>
      </c>
      <c r="E72" s="43"/>
      <c r="F72" s="54">
        <f>VLOOKUP(D72,Hoja2!A10:$B$17,2,0)</f>
        <v>0</v>
      </c>
    </row>
    <row r="73" spans="2:6" s="29" customFormat="1" x14ac:dyDescent="0.25">
      <c r="B73" s="61"/>
      <c r="C73" s="63"/>
      <c r="D73" s="67" t="s">
        <v>0</v>
      </c>
      <c r="E73" s="43"/>
      <c r="F73" s="54">
        <f>VLOOKUP(D73,Hoja2!A10:$B$17,2,0)</f>
        <v>0</v>
      </c>
    </row>
    <row r="74" spans="2:6" x14ac:dyDescent="0.25">
      <c r="B74" s="64"/>
      <c r="C74" s="65"/>
      <c r="D74" s="68" t="s">
        <v>0</v>
      </c>
      <c r="E74" s="44"/>
      <c r="F74" s="56">
        <f>VLOOKUP(D74,Hoja2!A10:$B$17,2,0)</f>
        <v>0</v>
      </c>
    </row>
    <row r="75" spans="2:6" ht="15.75" x14ac:dyDescent="0.25">
      <c r="B75" s="72" t="s">
        <v>53</v>
      </c>
      <c r="C75" s="73"/>
      <c r="D75" s="73"/>
      <c r="E75" s="4"/>
      <c r="F75" s="51">
        <f>IF(F77&lt;0.25,F77,0.25)</f>
        <v>0</v>
      </c>
    </row>
    <row r="76" spans="2:6" ht="60.75" x14ac:dyDescent="0.25">
      <c r="B76" s="3"/>
      <c r="C76" s="18" t="s">
        <v>54</v>
      </c>
      <c r="D76" s="4"/>
      <c r="E76" s="4"/>
      <c r="F76" s="5"/>
    </row>
    <row r="77" spans="2:6" x14ac:dyDescent="0.25">
      <c r="B77" s="3"/>
      <c r="C77" s="4"/>
      <c r="D77" s="65" t="s">
        <v>0</v>
      </c>
      <c r="E77" s="4"/>
      <c r="F77" s="45">
        <f>VLOOKUP(D77,Hoja2!$A$20:$B$25,2,0)</f>
        <v>0</v>
      </c>
    </row>
    <row r="78" spans="2:6" x14ac:dyDescent="0.25">
      <c r="B78" s="13"/>
      <c r="C78" s="10"/>
      <c r="D78" s="10"/>
      <c r="E78" s="10"/>
      <c r="F78" s="46"/>
    </row>
    <row r="79" spans="2:6" ht="15.75" x14ac:dyDescent="0.25">
      <c r="B79" s="3" t="s">
        <v>57</v>
      </c>
      <c r="C79" s="4"/>
      <c r="D79" s="4"/>
      <c r="E79" s="48">
        <f>SUM(F82:F87)</f>
        <v>0</v>
      </c>
      <c r="F79" s="51">
        <f>IF(E79&lt;0.25,E79,0.25)</f>
        <v>0</v>
      </c>
    </row>
    <row r="80" spans="2:6" ht="72.75" x14ac:dyDescent="0.25">
      <c r="B80" s="3"/>
      <c r="C80" s="18" t="s">
        <v>55</v>
      </c>
      <c r="D80" s="4"/>
      <c r="E80" s="4"/>
      <c r="F80" s="5"/>
    </row>
    <row r="81" spans="2:6" s="29" customFormat="1" x14ac:dyDescent="0.25">
      <c r="B81" s="14" t="s">
        <v>7</v>
      </c>
      <c r="C81" s="15" t="s">
        <v>17</v>
      </c>
      <c r="D81" s="15" t="s">
        <v>18</v>
      </c>
      <c r="E81" s="4"/>
      <c r="F81" s="12"/>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x14ac:dyDescent="0.25">
      <c r="B85" s="61"/>
      <c r="C85" s="63"/>
      <c r="D85" s="63" t="s">
        <v>0</v>
      </c>
      <c r="E85" s="4"/>
      <c r="F85" s="54">
        <f>VLOOKUP(D85,Hoja2!$A$29:$B$35,2,0)</f>
        <v>0</v>
      </c>
    </row>
    <row r="86" spans="2:6" s="29" customFormat="1" x14ac:dyDescent="0.25">
      <c r="B86" s="61"/>
      <c r="C86" s="63"/>
      <c r="D86" s="63" t="s">
        <v>0</v>
      </c>
      <c r="E86" s="4"/>
      <c r="F86" s="54">
        <f>VLOOKUP(D86,Hoja2!$A$29:$B$35,2,0)</f>
        <v>0</v>
      </c>
    </row>
    <row r="87" spans="2:6" s="29" customFormat="1" ht="15.75" thickBot="1" x14ac:dyDescent="0.3">
      <c r="B87" s="61"/>
      <c r="C87" s="63"/>
      <c r="D87" s="63" t="s">
        <v>0</v>
      </c>
      <c r="E87" s="4"/>
      <c r="F87" s="54">
        <f>VLOOKUP(D87,Hoja2!$A$29:$B$35,2,0)</f>
        <v>0</v>
      </c>
    </row>
    <row r="88" spans="2:6" s="29" customFormat="1" ht="19.5" thickBot="1" x14ac:dyDescent="0.35">
      <c r="B88" s="16" t="s">
        <v>19</v>
      </c>
      <c r="C88" s="17"/>
      <c r="D88" s="17"/>
      <c r="E88" s="17"/>
      <c r="F88" s="49">
        <f>F11+F18</f>
        <v>0</v>
      </c>
    </row>
  </sheetData>
  <sheetProtection algorithmName="SHA-512" hashValue="lV8NWOoohcmbfRK5SYUxEfQ/2ZTKAtdVjQBtR1I8d46jSOz+zfRfQg81VqhRiNoMGcd06DDfZ51gLbGNyPCSXw==" saltValue="BTbEfj/RXQUIT+Y7SbVuQg==" spinCount="100000" sheet="1" objects="1" scenarios="1"/>
  <dataConsolidate/>
  <mergeCells count="6">
    <mergeCell ref="B75:D75"/>
    <mergeCell ref="C6:D6"/>
    <mergeCell ref="C7:D7"/>
    <mergeCell ref="C8:D8"/>
    <mergeCell ref="B55:D56"/>
    <mergeCell ref="B65:D65"/>
  </mergeCells>
  <dataValidations count="6">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8 B71:B74 B68 B64 B23:B52 B54">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4 C58 C23:C52 C54"/>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8"/>
    <dataValidation type="whole" allowBlank="1" showInputMessage="1" showErrorMessage="1" errorTitle="Curso no válido" error="El curso no cumple con el número de horas mínimo para ser valorado." promptTitle="Duración del curso" prompt="Introduzca número de horas del curso." sqref="E23:E52 E54:E65">
      <formula1>15</formula1>
      <formula2>5000</formula2>
    </dataValidation>
    <dataValidation type="whole" operator="greaterThan" allowBlank="1" showInputMessage="1" showErrorMessage="1" sqref="E14 E17">
      <formula1>0</formula1>
    </dataValidation>
    <dataValidation allowBlank="1" showInputMessage="1" showErrorMessage="1" promptTitle="Curso" prompt="Indique la fecha del curso en formato: DD/MM/AAAA" sqref="D23:D52"/>
  </dataValidations>
  <pageMargins left="0.70866141732283472" right="0.70866141732283472" top="0.74803149606299213" bottom="0.74803149606299213" header="0.31496062992125984" footer="0.31496062992125984"/>
  <pageSetup paperSize="9" scale="71" fitToHeight="5" orientation="portrait" blackAndWhite="1" r:id="rId1"/>
  <ignoredErrors>
    <ignoredError sqref="F62"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D60:D63</xm:sqref>
        </x14:dataValidation>
        <x14:dataValidation type="list" allowBlank="1" showInputMessage="1" showErrorMessage="1" promptTitle="Titulación" prompt="Selección nivel titulación">
          <x14:formula1>
            <xm:f>Hoja2!$A$10:$A$17</xm:f>
          </x14:formula1>
          <xm:sqref>D71:D74</xm:sqref>
        </x14:dataValidation>
        <x14:dataValidation type="list" allowBlank="1" showInputMessage="1" showErrorMessage="1">
          <x14:formula1>
            <xm:f>Hoja2!$A$20:$A$25</xm:f>
          </x14:formula1>
          <xm:sqref>D77</xm:sqref>
        </x14:dataValidation>
        <x14:dataValidation type="list" allowBlank="1" showInputMessage="1" showErrorMessage="1">
          <x14:formula1>
            <xm:f>Hoja2!$A$29:$A$35</xm:f>
          </x14:formula1>
          <xm:sqref>D82:D87</xm:sqref>
        </x14:dataValidation>
        <x14:dataValidation type="list" allowBlank="1" showInputMessage="1" showErrorMessage="1" promptTitle="Titulación" prompt="Selección nivel titulación">
          <x14:formula1>
            <xm:f>Hoja2!$A$10:$A$11</xm:f>
          </x14:formula1>
          <xm:sqref>D68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4" workbookViewId="0">
      <selection activeCell="B36" sqref="B36"/>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2022-11-23T12:41:23Z</cp:lastPrinted>
  <dcterms:created xsi:type="dcterms:W3CDTF">2022-05-05T11:54:51Z</dcterms:created>
  <dcterms:modified xsi:type="dcterms:W3CDTF">2023-07-18T12:05:43Z</dcterms:modified>
</cp:coreProperties>
</file>