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4.elche.es\FS_FS04\RRHH\Datos\08. SELECCIÓN\32.DOCUMENTOS ADMINISTRATIVOS AUXILIARES\00 MOFICACIÓN DE BASES Y REACTIVACIÓN DE CONVOCATORIA - ESTABILIZACIÓN\NUEVAS AUTOBAREMACIONES ESTAB. 2024\GRUPO 6\"/>
    </mc:Choice>
  </mc:AlternateContent>
  <workbookProtection workbookAlgorithmName="SHA-512" workbookHashValue="qiF31kQfkZWpT7rVjdNtw3to8VRF2uePzetq1vI++NkpqVdC1EkndIH658mbzIhoHkiFOmgtq9LNQ67lysyE9Q==" workbookSaltValue="PHQwSZEVevBU9eaWuFEkJw==" workbookSpinCount="100000" lockStructure="1"/>
  <bookViews>
    <workbookView xWindow="0" yWindow="0" windowWidth="28800" windowHeight="12300"/>
  </bookViews>
  <sheets>
    <sheet name="BAREMACIÓN" sheetId="1" r:id="rId1"/>
    <sheet name="Hoja2" sheetId="2" state="hidden" r:id="rId2"/>
  </sheets>
  <definedNames>
    <definedName name="_xlnm.Print_Area" localSheetId="0">BAREMACIÓN!$B$1:$F$86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1" l="1"/>
  <c r="F72" i="1" l="1"/>
  <c r="F81" i="1" l="1"/>
  <c r="F82" i="1"/>
  <c r="F83" i="1"/>
  <c r="F84" i="1"/>
  <c r="F85" i="1"/>
  <c r="F80" i="1"/>
  <c r="F75" i="1"/>
  <c r="F73" i="1" s="1"/>
  <c r="F71" i="1"/>
  <c r="F70" i="1"/>
  <c r="F69" i="1"/>
  <c r="F61" i="1"/>
  <c r="F60" i="1"/>
  <c r="F59"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22" i="1"/>
  <c r="E52" i="1"/>
  <c r="E77" i="1" l="1"/>
  <c r="F77" i="1" s="1"/>
  <c r="F66" i="1"/>
  <c r="F63" i="1" s="1"/>
  <c r="F53" i="1"/>
  <c r="F54" i="1" s="1"/>
  <c r="F52" i="1"/>
  <c r="F19" i="1" s="1"/>
  <c r="E17" i="1" l="1"/>
  <c r="F13" i="1"/>
  <c r="E10" i="1" l="1"/>
  <c r="F10" i="1" s="1"/>
  <c r="F17" i="1"/>
  <c r="F86" i="1" l="1"/>
  <c r="F4" i="1"/>
</calcChain>
</file>

<file path=xl/sharedStrings.xml><?xml version="1.0" encoding="utf-8"?>
<sst xmlns="http://schemas.openxmlformats.org/spreadsheetml/2006/main" count="83" uniqueCount="58">
  <si>
    <t xml:space="preserve"> ---</t>
  </si>
  <si>
    <t>Formación</t>
  </si>
  <si>
    <t>Curso</t>
  </si>
  <si>
    <t xml:space="preserve">Horas </t>
  </si>
  <si>
    <t>Valenciano</t>
  </si>
  <si>
    <t>Grado superior C2</t>
  </si>
  <si>
    <t>Nivel B2</t>
  </si>
  <si>
    <t>Nº. Documento</t>
  </si>
  <si>
    <t>Nivel oral A2</t>
  </si>
  <si>
    <t>Grado medio C1</t>
  </si>
  <si>
    <t>Idiomas comunitarios</t>
  </si>
  <si>
    <t>NIVEL.C2</t>
  </si>
  <si>
    <t>NIVEL.C1</t>
  </si>
  <si>
    <t>NIVEL.B2</t>
  </si>
  <si>
    <t>NIVEL.B1</t>
  </si>
  <si>
    <t>NIVEL.A2</t>
  </si>
  <si>
    <t>NIVEL.A1</t>
  </si>
  <si>
    <t>Idioma comunitario</t>
  </si>
  <si>
    <t>Nivel</t>
  </si>
  <si>
    <t>TOTAL BAREMACIÓN</t>
  </si>
  <si>
    <t>Nombre y apellidos</t>
  </si>
  <si>
    <t>DNI</t>
  </si>
  <si>
    <t>Titulación (distintas a la requerida)</t>
  </si>
  <si>
    <t>Titulación requerida para el puesto (obligatorio especificar)</t>
  </si>
  <si>
    <t>Fecha de finalización curso</t>
  </si>
  <si>
    <t>Denominación plaza</t>
  </si>
  <si>
    <t>Total horas cursos</t>
  </si>
  <si>
    <t>EXPERIENCIA / ANTIGÜEDAD. Máximo: 60 puntos.</t>
  </si>
  <si>
    <t>Servicios prestados en el Ayuntamiento de Elche, en plazas de igual o análoga 
denominación, pertenecientes a la misma escala, subescala o categoría 
profesional, grupo y subgrupo de titulación, que la plaza a la que se opta, a 
razón de 0,00822 puntos por día trabajado</t>
  </si>
  <si>
    <t>Número de días completos:</t>
  </si>
  <si>
    <t>Tít. Est. Of. Doc. Reconocido como MECES 4</t>
  </si>
  <si>
    <t>Tít. Est. Of. Máster, Lic., Gdo., Ing. O Arq. / MECES 3</t>
  </si>
  <si>
    <t>Tít. Est. Of. Dipl., Gdo.,Ing Téc. O Arq. Téc. MECES 2</t>
  </si>
  <si>
    <t>Tít. TSFP reconocido como MECES 1 o equivalente</t>
  </si>
  <si>
    <t>Tit. Bach, AUM25-40 o 45 años, CFGM o equivalente</t>
  </si>
  <si>
    <t>Tit. ESO o equivalente</t>
  </si>
  <si>
    <t>Superación de ejercicios</t>
  </si>
  <si>
    <t xml:space="preserve">Proceso selectivo completo </t>
  </si>
  <si>
    <t>Proceso selectivo al que se presentó / Ejercicio superado</t>
  </si>
  <si>
    <t>Ejercicio superado</t>
  </si>
  <si>
    <t>Distintas de la requerida para el puesto y de igual o superior nivel con arreglo a la siguiente escala: Titulación que sirve como requisito de acceso a la convocatoria, 0 puntos. Titulo de estudios oficiales de doctor, reconocido como nivel MECES 4, 2 puntos. Título de estudios oficiales de máster, licenciatura, grado, ingeniería o arquitectura reconocidos como nivel MECES 3, 1,60 puntos. Título de estudios oficiales de diplomatura, grado, ingeniería técnica o arquitectura técnica reconocidos como nivel MECES 2, 1,20 puntos. Título de técnico superior de formación profesional reconocido como nivel MECES 1 o equivalente académico, 0,80 puntos. Título bachilerato, acceso univesidad mayores de 25, 40 o 45 años, ciclos formativos grado medio o equivalente, 0,40 puntos. Título de graduado en educación secundaria obligatoria (ESO) o equivalente académico, 0,20 puntos.</t>
  </si>
  <si>
    <t>OTROS MÉRITOS. Máximo: 40 puntos.</t>
  </si>
  <si>
    <t xml:space="preserve">A. Antigüedad Ayuntamiento Elche. </t>
  </si>
  <si>
    <t>B. Antigüedad otras Administraciones Públicas.</t>
  </si>
  <si>
    <t xml:space="preserve">A. Cursos de Formación y Perfeccionamiento. Máximo 28 puntos. </t>
  </si>
  <si>
    <t>B. Superación de ejercicios en procesos selectivos del Ayuntamiento de Elche anteriores a la publicación de las presentes Bases Generales. Máximo 8 puntos.</t>
  </si>
  <si>
    <t>C. Titulaciones Académicas. Máximo 2 puntos.</t>
  </si>
  <si>
    <t>D. Conocimientos de Valenciano. Máximo 1 punto.</t>
  </si>
  <si>
    <t>E. Conocimientos de Idiomas Comunitarios. Máximo 1 punto.</t>
  </si>
  <si>
    <t>Cursos de formación y perfeccionamiento que tengan relación directa con la plaza 
convocada, así como los cursos transversales en materia de igualdad, Administración electrónica, informática, transparencia, protección de datos, trabajo en equipo, procedimiento administrativo, calidad de los servicios públicos y prevención de riesgos laborales, de duración igual o superior a 15 horas, que hayan sido cursados o impartidos por la persona interesada y que hayan sido convocados u homologados por cualquier Centro u organismo de formación de empleadas/os Públicos y/o Universidades: (Por cada hora de curso 0,30 puntos)</t>
  </si>
  <si>
    <t>Títulación requisito de acceso a convocatoria</t>
  </si>
  <si>
    <t>Grado Elemental B1</t>
  </si>
  <si>
    <t xml:space="preserve"> - Grado superior C2: 1,00 puntos
 - Grado Medio C1: 0,75 puntos
 - Nivel B2: 0,50 puntos
 - Grado elemental B1: 0,25 puntos
 - Nivel oral A2: 0,10 puntos</t>
  </si>
  <si>
    <t xml:space="preserve"> - Nivel C2: 1,00 puntos
 - Nivel C1: 0,75 puntos
 - Nivel B2: 0,50 puntos
 - Nivel B1: 0,25 puntos
 - Nivel A2: 0,15 puntos
 - Nivel A1: 0,05 puntos</t>
  </si>
  <si>
    <r>
      <t xml:space="preserve">Haber superado un proceso selectivo completo de funcionarios de carrera del Ayuntamiento de Elche en plazas iguales a las convocadas o de análoga denominación: 8 puntos Por cada </t>
    </r>
    <r>
      <rPr>
        <b/>
        <u/>
        <sz val="8"/>
        <rFont val="Calibri"/>
        <family val="2"/>
        <scheme val="minor"/>
      </rPr>
      <t>ejercicio de carácter eliminatorio</t>
    </r>
    <r>
      <rPr>
        <b/>
        <sz val="8"/>
        <rFont val="Calibri"/>
        <family val="2"/>
        <scheme val="minor"/>
      </rPr>
      <t xml:space="preserve"> superado en anteriores procesos selectivos del Ayuntamiento de Elche en plazas iguales a las convocadas o de análoga denominación: 3 puntos</t>
    </r>
  </si>
  <si>
    <t>Servicios prestados en otras Administraciones públicas o en el sector público 
local del Ayuntamiento de Elche de capital íntegramente municipal, en plazas 
de igual o análoga denominación, pertenecientes a la misma escala, subescala 
o categoría profesional, grupo y subgrupo de titulación, que la plaza a la que se 
opta, a razón de 0,00274 puntos por día trabajado.</t>
  </si>
  <si>
    <t>MOD_2024_BAREMO DE MÉRITOS DE LA FASE DE CONCURSO (ESTABILIZACIÓN)</t>
  </si>
  <si>
    <t>CONDUCTOR/A MANTENIMIENTO 3 C.M. (ESTABILIZACIÓN)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</si>
</sst>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0;\-0.00;;@"/>
    <numFmt numFmtId="166" formatCode="0.000;\-0.000;;@"/>
    <numFmt numFmtId="167" formatCode="0.000_ ;\-0.000\ "/>
    <numFmt numFmtId="168" formatCode="0.00000"/>
    <numFmt numFmtId="169" formatCode="0.00000;\-0.00000;;@"/>
  </numFmts>
  <fonts count="17" x14ac:knownFonts="1">
    <font>
      <sz val="11"/>
      <color theme="1"/>
      <name val="Calibri"/>
      <family val="2"/>
      <scheme val="minor"/>
    </font>
    <font>
      <sz val="11"/>
      <color theme="1"/>
      <name val="Calibri"/>
      <family val="2"/>
    </font>
    <font>
      <b/>
      <sz val="11"/>
      <color theme="1"/>
      <name val="Calibri"/>
      <family val="2"/>
      <scheme val="minor"/>
    </font>
    <font>
      <sz val="11"/>
      <color theme="0"/>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sz val="10"/>
      <color theme="1"/>
      <name val="Calibri"/>
      <family val="2"/>
      <scheme val="minor"/>
    </font>
    <font>
      <sz val="11"/>
      <name val="Calibri"/>
      <family val="2"/>
      <scheme val="minor"/>
    </font>
    <font>
      <b/>
      <sz val="16"/>
      <color theme="1"/>
      <name val="Calibri"/>
      <family val="2"/>
      <scheme val="minor"/>
    </font>
    <font>
      <sz val="9"/>
      <color theme="1"/>
      <name val="Calibri"/>
      <family val="2"/>
      <scheme val="minor"/>
    </font>
    <font>
      <b/>
      <sz val="11"/>
      <name val="Calibri"/>
      <family val="2"/>
      <scheme val="minor"/>
    </font>
    <font>
      <sz val="8"/>
      <color theme="1"/>
      <name val="Calibri"/>
      <family val="2"/>
      <scheme val="minor"/>
    </font>
    <font>
      <sz val="12"/>
      <color theme="1"/>
      <name val="Calibri"/>
      <family val="2"/>
      <scheme val="minor"/>
    </font>
    <font>
      <sz val="12"/>
      <name val="Calibri"/>
      <family val="2"/>
      <scheme val="minor"/>
    </font>
    <font>
      <b/>
      <sz val="8"/>
      <name val="Calibri"/>
      <family val="2"/>
      <scheme val="minor"/>
    </font>
    <font>
      <b/>
      <u/>
      <sz val="8"/>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39997558519241921"/>
        <bgColor indexed="64"/>
      </patternFill>
    </fill>
  </fills>
  <borders count="1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right style="medium">
        <color auto="1"/>
      </right>
      <top/>
      <bottom style="thin">
        <color auto="1"/>
      </bottom>
      <diagonal/>
    </border>
    <border>
      <left/>
      <right/>
      <top/>
      <bottom style="thin">
        <color auto="1"/>
      </bottom>
      <diagonal/>
    </border>
    <border>
      <left style="medium">
        <color auto="1"/>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76">
    <xf numFmtId="0" fontId="0" fillId="0" borderId="0" xfId="0"/>
    <xf numFmtId="0" fontId="1" fillId="0" borderId="0" xfId="0" applyFont="1" applyAlignment="1">
      <alignment horizontal="justify" vertical="center"/>
    </xf>
    <xf numFmtId="0" fontId="4" fillId="0" borderId="4" xfId="0" applyFont="1"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9" xfId="0" applyBorder="1"/>
    <xf numFmtId="0" fontId="0" fillId="0" borderId="10" xfId="0" applyBorder="1"/>
    <xf numFmtId="0" fontId="0" fillId="0" borderId="13" xfId="0" applyBorder="1"/>
    <xf numFmtId="164" fontId="0" fillId="0" borderId="5" xfId="0" applyNumberFormat="1" applyBorder="1"/>
    <xf numFmtId="166" fontId="0" fillId="0" borderId="5" xfId="0" applyNumberFormat="1" applyBorder="1"/>
    <xf numFmtId="0" fontId="0" fillId="0" borderId="14" xfId="0" applyBorder="1"/>
    <xf numFmtId="0" fontId="10" fillId="0" borderId="4" xfId="0" applyFont="1" applyBorder="1"/>
    <xf numFmtId="0" fontId="10" fillId="0" borderId="0" xfId="0" applyFont="1" applyBorder="1"/>
    <xf numFmtId="0" fontId="4" fillId="0" borderId="15" xfId="0" applyFont="1" applyBorder="1"/>
    <xf numFmtId="0" fontId="4" fillId="0" borderId="16" xfId="0" applyFont="1" applyBorder="1"/>
    <xf numFmtId="0" fontId="10" fillId="0" borderId="0" xfId="0" applyFont="1" applyBorder="1" applyAlignment="1">
      <alignment wrapText="1"/>
    </xf>
    <xf numFmtId="0" fontId="2" fillId="3" borderId="0" xfId="0" applyFont="1" applyFill="1"/>
    <xf numFmtId="0" fontId="0" fillId="3" borderId="0" xfId="0" applyFill="1"/>
    <xf numFmtId="0" fontId="11" fillId="3" borderId="0" xfId="0" applyFont="1" applyFill="1"/>
    <xf numFmtId="166" fontId="2" fillId="0" borderId="11" xfId="0" applyNumberFormat="1" applyFont="1" applyBorder="1"/>
    <xf numFmtId="0" fontId="0" fillId="0" borderId="0" xfId="0"/>
    <xf numFmtId="0" fontId="2" fillId="0" borderId="14" xfId="0" applyFont="1" applyBorder="1"/>
    <xf numFmtId="0" fontId="2" fillId="0" borderId="13" xfId="0" applyFont="1" applyBorder="1"/>
    <xf numFmtId="0" fontId="0" fillId="0" borderId="0" xfId="0"/>
    <xf numFmtId="2" fontId="0" fillId="0" borderId="0" xfId="0" applyNumberFormat="1"/>
    <xf numFmtId="2" fontId="0" fillId="3" borderId="0" xfId="0" applyNumberFormat="1" applyFill="1"/>
    <xf numFmtId="0" fontId="0" fillId="0" borderId="0" xfId="0"/>
    <xf numFmtId="0" fontId="0" fillId="0" borderId="1" xfId="0" applyBorder="1"/>
    <xf numFmtId="0" fontId="0" fillId="0" borderId="2" xfId="0" applyBorder="1"/>
    <xf numFmtId="0" fontId="0" fillId="0" borderId="3" xfId="0" applyBorder="1"/>
    <xf numFmtId="0" fontId="9" fillId="0" borderId="0" xfId="0" applyFont="1" applyBorder="1"/>
    <xf numFmtId="0" fontId="12" fillId="0" borderId="0" xfId="0" applyFont="1" applyBorder="1" applyAlignment="1">
      <alignment vertical="top" wrapText="1"/>
    </xf>
    <xf numFmtId="0" fontId="0" fillId="0" borderId="4" xfId="0" applyBorder="1" applyAlignment="1">
      <alignment horizontal="left" vertical="top" wrapText="1"/>
    </xf>
    <xf numFmtId="0" fontId="0" fillId="0" borderId="0" xfId="0" applyBorder="1" applyAlignment="1">
      <alignment horizontal="left" vertical="top" wrapText="1"/>
    </xf>
    <xf numFmtId="0" fontId="10" fillId="0" borderId="0" xfId="0" applyFont="1" applyBorder="1" applyAlignment="1">
      <alignment vertical="top" wrapText="1"/>
    </xf>
    <xf numFmtId="0" fontId="0" fillId="0" borderId="16" xfId="0" applyBorder="1"/>
    <xf numFmtId="0" fontId="5" fillId="0" borderId="16" xfId="0" applyFont="1" applyBorder="1"/>
    <xf numFmtId="166" fontId="6" fillId="2" borderId="16" xfId="0" applyNumberFormat="1" applyFont="1" applyFill="1" applyBorder="1"/>
    <xf numFmtId="0" fontId="3" fillId="2" borderId="5" xfId="0" applyFont="1" applyFill="1" applyBorder="1"/>
    <xf numFmtId="165" fontId="3" fillId="0" borderId="5" xfId="0" applyNumberFormat="1" applyFont="1" applyBorder="1"/>
    <xf numFmtId="0" fontId="0" fillId="2" borderId="0" xfId="0" applyFill="1" applyBorder="1"/>
    <xf numFmtId="0" fontId="0" fillId="2" borderId="13" xfId="0" applyFill="1" applyBorder="1"/>
    <xf numFmtId="0" fontId="3" fillId="0" borderId="5" xfId="0" applyFont="1" applyBorder="1"/>
    <xf numFmtId="0" fontId="0" fillId="0" borderId="12" xfId="0" applyBorder="1"/>
    <xf numFmtId="167" fontId="3" fillId="2" borderId="16" xfId="0" applyNumberFormat="1" applyFont="1" applyFill="1" applyBorder="1"/>
    <xf numFmtId="165" fontId="3" fillId="0" borderId="0" xfId="0" applyNumberFormat="1" applyFont="1" applyBorder="1"/>
    <xf numFmtId="168" fontId="4" fillId="0" borderId="17" xfId="0" applyNumberFormat="1" applyFont="1" applyBorder="1"/>
    <xf numFmtId="168" fontId="14" fillId="0" borderId="5" xfId="0" applyNumberFormat="1" applyFont="1" applyBorder="1"/>
    <xf numFmtId="168" fontId="13" fillId="0" borderId="5" xfId="0" applyNumberFormat="1" applyFont="1" applyBorder="1"/>
    <xf numFmtId="168" fontId="0" fillId="0" borderId="5" xfId="0" applyNumberFormat="1" applyBorder="1"/>
    <xf numFmtId="168" fontId="0" fillId="0" borderId="0" xfId="0" applyNumberFormat="1"/>
    <xf numFmtId="169" fontId="0" fillId="0" borderId="5" xfId="0" applyNumberFormat="1" applyBorder="1"/>
    <xf numFmtId="169" fontId="8" fillId="0" borderId="8" xfId="0" applyNumberFormat="1" applyFont="1" applyBorder="1"/>
    <xf numFmtId="169" fontId="0" fillId="0" borderId="12" xfId="0" applyNumberFormat="1" applyBorder="1"/>
    <xf numFmtId="168" fontId="8" fillId="0" borderId="5" xfId="0" applyNumberFormat="1" applyFont="1" applyBorder="1"/>
    <xf numFmtId="168" fontId="4" fillId="0" borderId="5" xfId="0" applyNumberFormat="1" applyFont="1" applyBorder="1"/>
    <xf numFmtId="168" fontId="8" fillId="0" borderId="12" xfId="0" applyNumberFormat="1" applyFont="1" applyBorder="1"/>
    <xf numFmtId="0" fontId="0" fillId="4" borderId="7" xfId="0" applyFill="1" applyBorder="1" applyProtection="1">
      <protection locked="0"/>
    </xf>
    <xf numFmtId="0" fontId="0" fillId="4" borderId="4" xfId="0" applyFill="1" applyBorder="1" applyProtection="1">
      <protection locked="0"/>
    </xf>
    <xf numFmtId="0" fontId="0" fillId="4" borderId="0" xfId="0" applyFill="1" applyBorder="1" applyAlignment="1" applyProtection="1">
      <alignment horizontal="left"/>
      <protection locked="0"/>
    </xf>
    <xf numFmtId="0" fontId="0" fillId="4" borderId="0" xfId="0" applyFill="1" applyBorder="1" applyProtection="1">
      <protection locked="0"/>
    </xf>
    <xf numFmtId="0" fontId="0" fillId="4" borderId="14" xfId="0" applyFill="1" applyBorder="1" applyProtection="1">
      <protection locked="0"/>
    </xf>
    <xf numFmtId="0" fontId="0" fillId="4" borderId="13" xfId="0" applyFill="1" applyBorder="1" applyProtection="1">
      <protection locked="0"/>
    </xf>
    <xf numFmtId="0" fontId="7" fillId="4" borderId="0" xfId="0" applyFont="1" applyFill="1" applyBorder="1" applyProtection="1">
      <protection locked="0"/>
    </xf>
    <xf numFmtId="0" fontId="10" fillId="4" borderId="0" xfId="0" applyFont="1" applyFill="1" applyBorder="1" applyProtection="1">
      <protection locked="0"/>
    </xf>
    <xf numFmtId="0" fontId="10" fillId="4" borderId="13" xfId="0" applyFont="1" applyFill="1" applyBorder="1" applyProtection="1">
      <protection locked="0"/>
    </xf>
    <xf numFmtId="0" fontId="15" fillId="0" borderId="0" xfId="0" applyFont="1" applyBorder="1" applyAlignment="1">
      <alignment vertical="top" wrapText="1"/>
    </xf>
    <xf numFmtId="0" fontId="7" fillId="0" borderId="4" xfId="0" applyFont="1" applyBorder="1"/>
    <xf numFmtId="0" fontId="0" fillId="0" borderId="4" xfId="0" applyBorder="1" applyAlignment="1">
      <alignment horizontal="left" vertical="top" wrapText="1"/>
    </xf>
    <xf numFmtId="0" fontId="0" fillId="0" borderId="0" xfId="0" applyBorder="1" applyAlignment="1">
      <alignment horizontal="left" vertical="top" wrapText="1"/>
    </xf>
    <xf numFmtId="0" fontId="4" fillId="4" borderId="0" xfId="0" applyFont="1" applyFill="1" applyBorder="1" applyAlignment="1" applyProtection="1">
      <alignment horizontal="center"/>
    </xf>
    <xf numFmtId="0" fontId="4" fillId="4" borderId="0" xfId="0" applyFont="1" applyFill="1" applyBorder="1" applyAlignment="1" applyProtection="1">
      <alignment horizontal="center"/>
      <protection locked="0"/>
    </xf>
    <xf numFmtId="0" fontId="4" fillId="0" borderId="0" xfId="0" applyFont="1" applyFill="1" applyBorder="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80596</xdr:colOff>
      <xdr:row>1</xdr:row>
      <xdr:rowOff>0</xdr:rowOff>
    </xdr:from>
    <xdr:to>
      <xdr:col>2</xdr:col>
      <xdr:colOff>1119188</xdr:colOff>
      <xdr:row>2</xdr:row>
      <xdr:rowOff>460375</xdr:rowOff>
    </xdr:to>
    <xdr:pic>
      <xdr:nvPicPr>
        <xdr:cNvPr id="2" name="Imagen 1" descr="SB_07-AE-IC-HOR-NEGRO-POS_17 (1)">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1" t="13874" r="621" b="17450"/>
        <a:stretch/>
      </xdr:blipFill>
      <xdr:spPr bwMode="auto">
        <a:xfrm>
          <a:off x="421909" y="190500"/>
          <a:ext cx="2126029" cy="650875"/>
        </a:xfrm>
        <a:prstGeom prst="rect">
          <a:avLst/>
        </a:prstGeom>
        <a:noFill/>
        <a:ln>
          <a:noFill/>
        </a:ln>
      </xdr:spPr>
    </xdr:pic>
    <xdr:clientData/>
  </xdr:twoCellAnchor>
  <xdr:oneCellAnchor>
    <xdr:from>
      <xdr:col>6</xdr:col>
      <xdr:colOff>243672</xdr:colOff>
      <xdr:row>0</xdr:row>
      <xdr:rowOff>151771</xdr:rowOff>
    </xdr:from>
    <xdr:ext cx="2042327" cy="1551843"/>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8130372" y="151771"/>
          <a:ext cx="2042327" cy="15518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ES" sz="1000" b="1">
              <a:solidFill>
                <a:srgbClr val="FF0000"/>
              </a:solidFill>
            </a:rPr>
            <a:t>Cumplimente</a:t>
          </a:r>
          <a:r>
            <a:rPr lang="es-ES" sz="1000" b="1" baseline="0">
              <a:solidFill>
                <a:srgbClr val="FF0000"/>
              </a:solidFill>
            </a:rPr>
            <a:t> únicamente las celdas sombreadas en naranja.</a:t>
          </a:r>
        </a:p>
        <a:p>
          <a:endParaRPr lang="es-ES" sz="1000" b="1" baseline="0">
            <a:solidFill>
              <a:srgbClr val="FF0000"/>
            </a:solidFill>
          </a:endParaRPr>
        </a:p>
        <a:p>
          <a:r>
            <a:rPr lang="es-ES" sz="1000" b="1" baseline="0">
              <a:solidFill>
                <a:srgbClr val="FF0000"/>
              </a:solidFill>
            </a:rPr>
            <a:t>Una vez cumplimentada la baremación, guarde los cambios, y presente el documento en formato excel en sede electrónica.</a:t>
          </a:r>
        </a:p>
        <a:p>
          <a:endParaRPr lang="es-ES" sz="1000" b="1" baseline="0">
            <a:solidFill>
              <a:srgbClr val="FF0000"/>
            </a:solidFill>
          </a:endParaRPr>
        </a:p>
        <a:p>
          <a:endParaRPr lang="es-ES" sz="1000" b="1">
            <a:solidFill>
              <a:srgbClr val="FF0000"/>
            </a:solidFill>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F86"/>
  <sheetViews>
    <sheetView showGridLines="0" tabSelected="1" zoomScale="120" zoomScaleNormal="120" workbookViewId="0">
      <pane xSplit="1" ySplit="5" topLeftCell="B6" activePane="bottomRight" state="frozen"/>
      <selection pane="topRight" activeCell="B1" sqref="B1"/>
      <selection pane="bottomLeft" activeCell="A6" sqref="A6"/>
      <selection pane="bottomRight" activeCell="C6" sqref="C6:D6"/>
    </sheetView>
  </sheetViews>
  <sheetFormatPr baseColWidth="10" defaultRowHeight="15" x14ac:dyDescent="0.25"/>
  <cols>
    <col min="1" max="1" width="5.140625" customWidth="1"/>
    <col min="2" max="2" width="16.28515625" customWidth="1"/>
    <col min="3" max="3" width="56.5703125" customWidth="1"/>
    <col min="4" max="4" width="27.85546875" customWidth="1"/>
    <col min="5" max="5" width="9.85546875" customWidth="1"/>
    <col min="6" max="6" width="12.140625" customWidth="1"/>
  </cols>
  <sheetData>
    <row r="1" spans="2:6" x14ac:dyDescent="0.25">
      <c r="B1" s="30"/>
      <c r="C1" s="31"/>
      <c r="D1" s="31"/>
      <c r="E1" s="31"/>
      <c r="F1" s="32"/>
    </row>
    <row r="2" spans="2:6" x14ac:dyDescent="0.25">
      <c r="B2" s="3"/>
      <c r="C2" s="4"/>
      <c r="D2" s="4"/>
      <c r="E2" s="4"/>
      <c r="F2" s="5"/>
    </row>
    <row r="3" spans="2:6" ht="42" customHeight="1" x14ac:dyDescent="0.25">
      <c r="B3" s="3"/>
      <c r="C3" s="4"/>
      <c r="D3" s="4"/>
      <c r="E3" s="4"/>
      <c r="F3" s="5"/>
    </row>
    <row r="4" spans="2:6" ht="21" x14ac:dyDescent="0.35">
      <c r="B4" s="2" t="s">
        <v>56</v>
      </c>
      <c r="C4" s="33"/>
      <c r="D4" s="33"/>
      <c r="E4" s="33"/>
      <c r="F4" s="58">
        <f>F10+F17</f>
        <v>0</v>
      </c>
    </row>
    <row r="5" spans="2:6" x14ac:dyDescent="0.25">
      <c r="B5" s="3"/>
      <c r="C5" s="4"/>
      <c r="D5" s="4"/>
      <c r="E5" s="4"/>
      <c r="F5" s="5"/>
    </row>
    <row r="6" spans="2:6" s="23" customFormat="1" ht="18.75" x14ac:dyDescent="0.3">
      <c r="B6" s="70" t="s">
        <v>25</v>
      </c>
      <c r="C6" s="73" t="s">
        <v>57</v>
      </c>
      <c r="D6" s="73"/>
      <c r="E6" s="4"/>
      <c r="F6" s="5"/>
    </row>
    <row r="7" spans="2:6" ht="18.75" x14ac:dyDescent="0.3">
      <c r="B7" s="70" t="s">
        <v>20</v>
      </c>
      <c r="C7" s="74"/>
      <c r="D7" s="74"/>
      <c r="E7" s="4"/>
      <c r="F7" s="5"/>
    </row>
    <row r="8" spans="2:6" ht="18.75" x14ac:dyDescent="0.3">
      <c r="B8" s="70"/>
      <c r="C8" s="75"/>
      <c r="D8" s="75"/>
      <c r="E8" s="4"/>
      <c r="F8" s="5"/>
    </row>
    <row r="9" spans="2:6" ht="15.75" thickBot="1" x14ac:dyDescent="0.3">
      <c r="B9" s="3" t="s">
        <v>21</v>
      </c>
      <c r="C9" s="63"/>
      <c r="D9" s="4"/>
      <c r="E9" s="4"/>
      <c r="F9" s="5"/>
    </row>
    <row r="10" spans="2:6" ht="19.5" thickBot="1" x14ac:dyDescent="0.35">
      <c r="B10" s="16" t="s">
        <v>27</v>
      </c>
      <c r="C10" s="39"/>
      <c r="D10" s="39"/>
      <c r="E10" s="40">
        <f>SUM(F13+F16)</f>
        <v>0</v>
      </c>
      <c r="F10" s="49">
        <f>IF(E10&lt;60,E10,60)</f>
        <v>0</v>
      </c>
    </row>
    <row r="11" spans="2:6" x14ac:dyDescent="0.25">
      <c r="B11" s="8" t="s">
        <v>42</v>
      </c>
      <c r="C11" s="9"/>
      <c r="D11" s="9"/>
      <c r="E11" s="9"/>
      <c r="F11" s="22"/>
    </row>
    <row r="12" spans="2:6" ht="55.5" customHeight="1" x14ac:dyDescent="0.25">
      <c r="B12" s="3"/>
      <c r="C12" s="18" t="s">
        <v>28</v>
      </c>
      <c r="D12" s="4"/>
      <c r="E12" s="4"/>
      <c r="F12" s="11"/>
    </row>
    <row r="13" spans="2:6" ht="15.75" thickBot="1" x14ac:dyDescent="0.3">
      <c r="B13" s="6"/>
      <c r="C13" s="7"/>
      <c r="D13" s="7" t="s">
        <v>29</v>
      </c>
      <c r="E13" s="60"/>
      <c r="F13" s="55">
        <f>E13*0.00822</f>
        <v>0</v>
      </c>
    </row>
    <row r="14" spans="2:6" x14ac:dyDescent="0.25">
      <c r="B14" s="8" t="s">
        <v>43</v>
      </c>
      <c r="C14" s="9"/>
      <c r="D14" s="9"/>
      <c r="E14" s="9"/>
      <c r="F14" s="22"/>
    </row>
    <row r="15" spans="2:6" ht="72" customHeight="1" x14ac:dyDescent="0.25">
      <c r="B15" s="3"/>
      <c r="C15" s="37" t="s">
        <v>55</v>
      </c>
      <c r="D15" s="4"/>
      <c r="E15" s="4"/>
      <c r="F15" s="11"/>
    </row>
    <row r="16" spans="2:6" ht="15.75" thickBot="1" x14ac:dyDescent="0.3">
      <c r="B16" s="6"/>
      <c r="C16" s="7"/>
      <c r="D16" s="7" t="s">
        <v>29</v>
      </c>
      <c r="E16" s="60"/>
      <c r="F16" s="55">
        <f>E16*0.00274</f>
        <v>0</v>
      </c>
    </row>
    <row r="17" spans="2:6" ht="19.5" thickBot="1" x14ac:dyDescent="0.35">
      <c r="B17" s="16" t="s">
        <v>41</v>
      </c>
      <c r="C17" s="38"/>
      <c r="D17" s="38"/>
      <c r="E17" s="47">
        <f>SUM(F19+F54+F63+F73+F77)</f>
        <v>0</v>
      </c>
      <c r="F17" s="49">
        <f>IF(E17&lt;40,E17,40)</f>
        <v>0</v>
      </c>
    </row>
    <row r="18" spans="2:6" s="29" customFormat="1" ht="18.75" hidden="1" x14ac:dyDescent="0.3">
      <c r="B18" s="2"/>
      <c r="C18" s="4"/>
      <c r="D18" s="4"/>
      <c r="E18" s="4"/>
      <c r="F18" s="5"/>
    </row>
    <row r="19" spans="2:6" s="29" customFormat="1" ht="15.75" x14ac:dyDescent="0.25">
      <c r="B19" s="3" t="s">
        <v>44</v>
      </c>
      <c r="C19" s="4"/>
      <c r="D19" s="4"/>
      <c r="E19" s="4"/>
      <c r="F19" s="50">
        <f>IF(F52&lt;28,F52,28)</f>
        <v>0</v>
      </c>
    </row>
    <row r="20" spans="2:6" s="29" customFormat="1" ht="112.5" x14ac:dyDescent="0.25">
      <c r="B20" s="3"/>
      <c r="C20" s="34" t="s">
        <v>49</v>
      </c>
      <c r="D20" s="4"/>
      <c r="E20" s="4"/>
      <c r="F20" s="5"/>
    </row>
    <row r="21" spans="2:6" s="29" customFormat="1" x14ac:dyDescent="0.25">
      <c r="B21" s="14" t="s">
        <v>7</v>
      </c>
      <c r="C21" s="15" t="s">
        <v>2</v>
      </c>
      <c r="D21" s="15" t="s">
        <v>24</v>
      </c>
      <c r="E21" s="15" t="s">
        <v>3</v>
      </c>
      <c r="F21" s="12"/>
    </row>
    <row r="22" spans="2:6" s="29" customFormat="1" x14ac:dyDescent="0.25">
      <c r="B22" s="61"/>
      <c r="C22" s="62"/>
      <c r="D22" s="62"/>
      <c r="E22" s="63"/>
      <c r="F22" s="54">
        <f>E22*0.3</f>
        <v>0</v>
      </c>
    </row>
    <row r="23" spans="2:6" s="29" customFormat="1" x14ac:dyDescent="0.25">
      <c r="B23" s="61"/>
      <c r="C23" s="62"/>
      <c r="D23" s="62"/>
      <c r="E23" s="63"/>
      <c r="F23" s="54">
        <f t="shared" ref="F23:F51" si="0">E23*0.3</f>
        <v>0</v>
      </c>
    </row>
    <row r="24" spans="2:6" s="29" customFormat="1" x14ac:dyDescent="0.25">
      <c r="B24" s="61"/>
      <c r="C24" s="62"/>
      <c r="D24" s="62"/>
      <c r="E24" s="63"/>
      <c r="F24" s="54">
        <f t="shared" si="0"/>
        <v>0</v>
      </c>
    </row>
    <row r="25" spans="2:6" s="29" customFormat="1" x14ac:dyDescent="0.25">
      <c r="B25" s="61"/>
      <c r="C25" s="62"/>
      <c r="D25" s="62"/>
      <c r="E25" s="63"/>
      <c r="F25" s="54">
        <f t="shared" si="0"/>
        <v>0</v>
      </c>
    </row>
    <row r="26" spans="2:6" s="29" customFormat="1" x14ac:dyDescent="0.25">
      <c r="B26" s="61"/>
      <c r="C26" s="62"/>
      <c r="D26" s="62"/>
      <c r="E26" s="63"/>
      <c r="F26" s="54">
        <f t="shared" si="0"/>
        <v>0</v>
      </c>
    </row>
    <row r="27" spans="2:6" s="29" customFormat="1" x14ac:dyDescent="0.25">
      <c r="B27" s="61"/>
      <c r="C27" s="62"/>
      <c r="D27" s="62"/>
      <c r="E27" s="63"/>
      <c r="F27" s="54">
        <f t="shared" si="0"/>
        <v>0</v>
      </c>
    </row>
    <row r="28" spans="2:6" s="29" customFormat="1" x14ac:dyDescent="0.25">
      <c r="B28" s="61"/>
      <c r="C28" s="62"/>
      <c r="D28" s="62"/>
      <c r="E28" s="63"/>
      <c r="F28" s="54">
        <f t="shared" si="0"/>
        <v>0</v>
      </c>
    </row>
    <row r="29" spans="2:6" s="29" customFormat="1" x14ac:dyDescent="0.25">
      <c r="B29" s="61"/>
      <c r="C29" s="62"/>
      <c r="D29" s="62"/>
      <c r="E29" s="63"/>
      <c r="F29" s="54">
        <f t="shared" si="0"/>
        <v>0</v>
      </c>
    </row>
    <row r="30" spans="2:6" s="29" customFormat="1" x14ac:dyDescent="0.25">
      <c r="B30" s="61"/>
      <c r="C30" s="62"/>
      <c r="D30" s="62"/>
      <c r="E30" s="63"/>
      <c r="F30" s="54">
        <f t="shared" si="0"/>
        <v>0</v>
      </c>
    </row>
    <row r="31" spans="2:6" s="29" customFormat="1" x14ac:dyDescent="0.25">
      <c r="B31" s="61"/>
      <c r="C31" s="62"/>
      <c r="D31" s="62"/>
      <c r="E31" s="63"/>
      <c r="F31" s="54">
        <f t="shared" si="0"/>
        <v>0</v>
      </c>
    </row>
    <row r="32" spans="2:6" s="29" customFormat="1" x14ac:dyDescent="0.25">
      <c r="B32" s="61"/>
      <c r="C32" s="62"/>
      <c r="D32" s="62"/>
      <c r="E32" s="63"/>
      <c r="F32" s="54">
        <f t="shared" si="0"/>
        <v>0</v>
      </c>
    </row>
    <row r="33" spans="2:6" s="29" customFormat="1" x14ac:dyDescent="0.25">
      <c r="B33" s="61"/>
      <c r="C33" s="62"/>
      <c r="D33" s="62"/>
      <c r="E33" s="63"/>
      <c r="F33" s="54">
        <f t="shared" si="0"/>
        <v>0</v>
      </c>
    </row>
    <row r="34" spans="2:6" s="29" customFormat="1" x14ac:dyDescent="0.25">
      <c r="B34" s="61"/>
      <c r="C34" s="62"/>
      <c r="D34" s="62"/>
      <c r="E34" s="63"/>
      <c r="F34" s="54">
        <f t="shared" si="0"/>
        <v>0</v>
      </c>
    </row>
    <row r="35" spans="2:6" s="29" customFormat="1" x14ac:dyDescent="0.25">
      <c r="B35" s="61"/>
      <c r="C35" s="62"/>
      <c r="D35" s="62"/>
      <c r="E35" s="63"/>
      <c r="F35" s="54">
        <f t="shared" si="0"/>
        <v>0</v>
      </c>
    </row>
    <row r="36" spans="2:6" s="29" customFormat="1" x14ac:dyDescent="0.25">
      <c r="B36" s="61"/>
      <c r="C36" s="62"/>
      <c r="D36" s="62"/>
      <c r="E36" s="63"/>
      <c r="F36" s="54">
        <f t="shared" si="0"/>
        <v>0</v>
      </c>
    </row>
    <row r="37" spans="2:6" s="29" customFormat="1" x14ac:dyDescent="0.25">
      <c r="B37" s="61"/>
      <c r="C37" s="62"/>
      <c r="D37" s="62"/>
      <c r="E37" s="63"/>
      <c r="F37" s="54">
        <f t="shared" si="0"/>
        <v>0</v>
      </c>
    </row>
    <row r="38" spans="2:6" s="29" customFormat="1" x14ac:dyDescent="0.25">
      <c r="B38" s="61"/>
      <c r="C38" s="62"/>
      <c r="D38" s="62"/>
      <c r="E38" s="63"/>
      <c r="F38" s="54">
        <f t="shared" si="0"/>
        <v>0</v>
      </c>
    </row>
    <row r="39" spans="2:6" s="29" customFormat="1" x14ac:dyDescent="0.25">
      <c r="B39" s="61"/>
      <c r="C39" s="62"/>
      <c r="D39" s="62"/>
      <c r="E39" s="63"/>
      <c r="F39" s="54">
        <f t="shared" si="0"/>
        <v>0</v>
      </c>
    </row>
    <row r="40" spans="2:6" s="29" customFormat="1" x14ac:dyDescent="0.25">
      <c r="B40" s="61"/>
      <c r="C40" s="62"/>
      <c r="D40" s="62"/>
      <c r="E40" s="63"/>
      <c r="F40" s="54">
        <f t="shared" si="0"/>
        <v>0</v>
      </c>
    </row>
    <row r="41" spans="2:6" s="29" customFormat="1" x14ac:dyDescent="0.25">
      <c r="B41" s="61"/>
      <c r="C41" s="62"/>
      <c r="D41" s="62"/>
      <c r="E41" s="63"/>
      <c r="F41" s="54">
        <f t="shared" si="0"/>
        <v>0</v>
      </c>
    </row>
    <row r="42" spans="2:6" s="29" customFormat="1" x14ac:dyDescent="0.25">
      <c r="B42" s="61"/>
      <c r="C42" s="62"/>
      <c r="D42" s="62"/>
      <c r="E42" s="63"/>
      <c r="F42" s="54">
        <f t="shared" si="0"/>
        <v>0</v>
      </c>
    </row>
    <row r="43" spans="2:6" s="29" customFormat="1" x14ac:dyDescent="0.25">
      <c r="B43" s="61"/>
      <c r="C43" s="62"/>
      <c r="D43" s="62"/>
      <c r="E43" s="63"/>
      <c r="F43" s="54">
        <f t="shared" si="0"/>
        <v>0</v>
      </c>
    </row>
    <row r="44" spans="2:6" s="29" customFormat="1" x14ac:dyDescent="0.25">
      <c r="B44" s="61"/>
      <c r="C44" s="62"/>
      <c r="D44" s="62"/>
      <c r="E44" s="63"/>
      <c r="F44" s="54">
        <f t="shared" si="0"/>
        <v>0</v>
      </c>
    </row>
    <row r="45" spans="2:6" s="29" customFormat="1" x14ac:dyDescent="0.25">
      <c r="B45" s="61"/>
      <c r="C45" s="62"/>
      <c r="D45" s="62"/>
      <c r="E45" s="63"/>
      <c r="F45" s="54">
        <f t="shared" si="0"/>
        <v>0</v>
      </c>
    </row>
    <row r="46" spans="2:6" s="29" customFormat="1" x14ac:dyDescent="0.25">
      <c r="B46" s="61"/>
      <c r="C46" s="62"/>
      <c r="D46" s="62"/>
      <c r="E46" s="63"/>
      <c r="F46" s="54">
        <f t="shared" si="0"/>
        <v>0</v>
      </c>
    </row>
    <row r="47" spans="2:6" s="29" customFormat="1" x14ac:dyDescent="0.25">
      <c r="B47" s="61"/>
      <c r="C47" s="62"/>
      <c r="D47" s="62"/>
      <c r="E47" s="63"/>
      <c r="F47" s="54">
        <f t="shared" si="0"/>
        <v>0</v>
      </c>
    </row>
    <row r="48" spans="2:6" s="29" customFormat="1" x14ac:dyDescent="0.25">
      <c r="B48" s="61"/>
      <c r="C48" s="62"/>
      <c r="D48" s="62"/>
      <c r="E48" s="63"/>
      <c r="F48" s="54">
        <f t="shared" si="0"/>
        <v>0</v>
      </c>
    </row>
    <row r="49" spans="2:6" s="29" customFormat="1" x14ac:dyDescent="0.25">
      <c r="B49" s="61"/>
      <c r="C49" s="62"/>
      <c r="D49" s="62"/>
      <c r="E49" s="63"/>
      <c r="F49" s="54">
        <f t="shared" si="0"/>
        <v>0</v>
      </c>
    </row>
    <row r="50" spans="2:6" s="29" customFormat="1" x14ac:dyDescent="0.25">
      <c r="B50" s="61"/>
      <c r="C50" s="62"/>
      <c r="D50" s="62"/>
      <c r="E50" s="63"/>
      <c r="F50" s="54">
        <f t="shared" si="0"/>
        <v>0</v>
      </c>
    </row>
    <row r="51" spans="2:6" s="29" customFormat="1" x14ac:dyDescent="0.25">
      <c r="B51" s="61"/>
      <c r="C51" s="62"/>
      <c r="D51" s="62"/>
      <c r="E51" s="63"/>
      <c r="F51" s="54">
        <f t="shared" si="0"/>
        <v>0</v>
      </c>
    </row>
    <row r="52" spans="2:6" s="29" customFormat="1" x14ac:dyDescent="0.25">
      <c r="B52" s="24" t="s">
        <v>26</v>
      </c>
      <c r="C52" s="10"/>
      <c r="D52" s="10"/>
      <c r="E52" s="25">
        <f>SUM(E22:E51)</f>
        <v>0</v>
      </c>
      <c r="F52" s="56">
        <f>SUM(F22:F51)</f>
        <v>0</v>
      </c>
    </row>
    <row r="53" spans="2:6" s="29" customFormat="1" hidden="1" x14ac:dyDescent="0.25">
      <c r="B53" s="3"/>
      <c r="C53" s="4"/>
      <c r="D53" s="4"/>
      <c r="E53" s="4"/>
      <c r="F53" s="41">
        <f>SUM(F59:F61)</f>
        <v>0</v>
      </c>
    </row>
    <row r="54" spans="2:6" ht="15.75" x14ac:dyDescent="0.25">
      <c r="B54" s="71" t="s">
        <v>45</v>
      </c>
      <c r="C54" s="72"/>
      <c r="D54" s="72"/>
      <c r="E54" s="4"/>
      <c r="F54" s="51">
        <f>IF(F53&lt;8,F53,8)</f>
        <v>0</v>
      </c>
    </row>
    <row r="55" spans="2:6" x14ac:dyDescent="0.25">
      <c r="B55" s="71"/>
      <c r="C55" s="72"/>
      <c r="D55" s="72"/>
      <c r="E55" s="4"/>
      <c r="F55" s="5"/>
    </row>
    <row r="56" spans="2:6" ht="56.25" x14ac:dyDescent="0.25">
      <c r="B56" s="35"/>
      <c r="C56" s="69" t="s">
        <v>54</v>
      </c>
      <c r="D56" s="36"/>
      <c r="E56" s="4"/>
      <c r="F56" s="5"/>
    </row>
    <row r="57" spans="2:6" x14ac:dyDescent="0.25">
      <c r="B57" s="3"/>
      <c r="C57" s="4"/>
      <c r="D57" s="4"/>
      <c r="E57" s="4"/>
      <c r="F57" s="5"/>
    </row>
    <row r="58" spans="2:6" x14ac:dyDescent="0.25">
      <c r="B58" s="14" t="s">
        <v>7</v>
      </c>
      <c r="C58" s="15" t="s">
        <v>38</v>
      </c>
      <c r="D58" s="15" t="s">
        <v>36</v>
      </c>
      <c r="E58" s="4"/>
      <c r="F58" s="5"/>
    </row>
    <row r="59" spans="2:6" x14ac:dyDescent="0.25">
      <c r="B59" s="61"/>
      <c r="C59" s="63"/>
      <c r="D59" s="63" t="s">
        <v>0</v>
      </c>
      <c r="E59" s="4"/>
      <c r="F59" s="57">
        <f>VLOOKUP(D59,Hoja2!$A$38:$B$40,2,0)</f>
        <v>0</v>
      </c>
    </row>
    <row r="60" spans="2:6" x14ac:dyDescent="0.25">
      <c r="B60" s="61"/>
      <c r="C60" s="63"/>
      <c r="D60" s="63" t="s">
        <v>0</v>
      </c>
      <c r="E60" s="4"/>
      <c r="F60" s="57">
        <f>VLOOKUP(D60,Hoja2!A38:$B$40,2,0)</f>
        <v>0</v>
      </c>
    </row>
    <row r="61" spans="2:6" x14ac:dyDescent="0.25">
      <c r="B61" s="64"/>
      <c r="C61" s="65"/>
      <c r="D61" s="65" t="s">
        <v>0</v>
      </c>
      <c r="E61" s="10"/>
      <c r="F61" s="59">
        <f>VLOOKUP(D61,Hoja2!A38:$B$40,2,0)</f>
        <v>0</v>
      </c>
    </row>
    <row r="62" spans="2:6" hidden="1" x14ac:dyDescent="0.25">
      <c r="B62" s="13"/>
      <c r="C62" s="10"/>
      <c r="D62" s="10"/>
      <c r="E62" s="10"/>
      <c r="F62" s="46"/>
    </row>
    <row r="63" spans="2:6" x14ac:dyDescent="0.25">
      <c r="B63" s="71" t="s">
        <v>46</v>
      </c>
      <c r="C63" s="72"/>
      <c r="D63" s="72"/>
      <c r="E63" s="4"/>
      <c r="F63" s="52">
        <f>IF(F66&lt;2,F66,2)</f>
        <v>0</v>
      </c>
    </row>
    <row r="64" spans="2:6" s="29" customFormat="1" ht="136.5" customHeight="1" x14ac:dyDescent="0.25">
      <c r="B64" s="3"/>
      <c r="C64" s="34" t="s">
        <v>40</v>
      </c>
      <c r="D64" s="4"/>
      <c r="E64" s="4"/>
      <c r="F64" s="11"/>
    </row>
    <row r="65" spans="2:6" s="29" customFormat="1" x14ac:dyDescent="0.25">
      <c r="B65" s="14" t="s">
        <v>7</v>
      </c>
      <c r="C65" s="15" t="s">
        <v>23</v>
      </c>
      <c r="D65" s="4"/>
      <c r="E65" s="4"/>
      <c r="F65" s="11"/>
    </row>
    <row r="66" spans="2:6" s="29" customFormat="1" x14ac:dyDescent="0.25">
      <c r="B66" s="61"/>
      <c r="C66" s="63"/>
      <c r="D66" s="66" t="s">
        <v>0</v>
      </c>
      <c r="E66" s="43"/>
      <c r="F66" s="42">
        <f>SUM(F69:F71)</f>
        <v>0</v>
      </c>
    </row>
    <row r="67" spans="2:6" s="29" customFormat="1" x14ac:dyDescent="0.25">
      <c r="B67" s="3"/>
      <c r="C67" s="4"/>
      <c r="D67" s="4"/>
      <c r="E67" s="4"/>
      <c r="F67" s="11"/>
    </row>
    <row r="68" spans="2:6" s="29" customFormat="1" x14ac:dyDescent="0.25">
      <c r="B68" s="14" t="s">
        <v>7</v>
      </c>
      <c r="C68" s="15" t="s">
        <v>22</v>
      </c>
      <c r="D68" s="15" t="s">
        <v>18</v>
      </c>
      <c r="E68" s="4"/>
      <c r="F68" s="11"/>
    </row>
    <row r="69" spans="2:6" s="29" customFormat="1" x14ac:dyDescent="0.25">
      <c r="B69" s="61"/>
      <c r="C69" s="63"/>
      <c r="D69" s="67" t="s">
        <v>0</v>
      </c>
      <c r="E69" s="43"/>
      <c r="F69" s="54">
        <f>VLOOKUP(D69,Hoja2!$A$10:$B$17,2,0)</f>
        <v>0</v>
      </c>
    </row>
    <row r="70" spans="2:6" s="29" customFormat="1" x14ac:dyDescent="0.25">
      <c r="B70" s="61"/>
      <c r="C70" s="63"/>
      <c r="D70" s="67" t="s">
        <v>0</v>
      </c>
      <c r="E70" s="43"/>
      <c r="F70" s="54">
        <f>VLOOKUP(D70,Hoja2!A10:$B$17,2,0)</f>
        <v>0</v>
      </c>
    </row>
    <row r="71" spans="2:6" s="29" customFormat="1" x14ac:dyDescent="0.25">
      <c r="B71" s="61"/>
      <c r="C71" s="63"/>
      <c r="D71" s="67" t="s">
        <v>0</v>
      </c>
      <c r="E71" s="43"/>
      <c r="F71" s="54">
        <f>VLOOKUP(D71,Hoja2!A10:$B$17,2,0)</f>
        <v>0</v>
      </c>
    </row>
    <row r="72" spans="2:6" x14ac:dyDescent="0.25">
      <c r="B72" s="64"/>
      <c r="C72" s="65"/>
      <c r="D72" s="68" t="s">
        <v>0</v>
      </c>
      <c r="E72" s="44"/>
      <c r="F72" s="56">
        <f>VLOOKUP(D72,Hoja2!A10:$B$17,2,0)</f>
        <v>0</v>
      </c>
    </row>
    <row r="73" spans="2:6" ht="15.75" x14ac:dyDescent="0.25">
      <c r="B73" s="71" t="s">
        <v>47</v>
      </c>
      <c r="C73" s="72"/>
      <c r="D73" s="72"/>
      <c r="E73" s="4"/>
      <c r="F73" s="51">
        <f>IF(F75&lt;1,F75,1)</f>
        <v>0</v>
      </c>
    </row>
    <row r="74" spans="2:6" ht="60.75" x14ac:dyDescent="0.25">
      <c r="B74" s="3"/>
      <c r="C74" s="18" t="s">
        <v>52</v>
      </c>
      <c r="D74" s="4"/>
      <c r="E74" s="4"/>
      <c r="F74" s="5"/>
    </row>
    <row r="75" spans="2:6" x14ac:dyDescent="0.25">
      <c r="B75" s="3"/>
      <c r="C75" s="4"/>
      <c r="D75" s="65" t="s">
        <v>0</v>
      </c>
      <c r="E75" s="4"/>
      <c r="F75" s="45">
        <f>VLOOKUP(D75,Hoja2!$A$20:$B$25,2,0)</f>
        <v>0</v>
      </c>
    </row>
    <row r="76" spans="2:6" x14ac:dyDescent="0.25">
      <c r="B76" s="13"/>
      <c r="C76" s="10"/>
      <c r="D76" s="10"/>
      <c r="E76" s="10"/>
      <c r="F76" s="46"/>
    </row>
    <row r="77" spans="2:6" ht="15.75" x14ac:dyDescent="0.25">
      <c r="B77" s="3" t="s">
        <v>48</v>
      </c>
      <c r="C77" s="4"/>
      <c r="D77" s="4"/>
      <c r="E77" s="48">
        <f>SUM(F80:F85)</f>
        <v>0</v>
      </c>
      <c r="F77" s="51">
        <f>IF(E77&lt;1,E77,1)</f>
        <v>0</v>
      </c>
    </row>
    <row r="78" spans="2:6" ht="72.75" x14ac:dyDescent="0.25">
      <c r="B78" s="3"/>
      <c r="C78" s="18" t="s">
        <v>53</v>
      </c>
      <c r="D78" s="4"/>
      <c r="E78" s="4"/>
      <c r="F78" s="5"/>
    </row>
    <row r="79" spans="2:6" s="29" customFormat="1" x14ac:dyDescent="0.25">
      <c r="B79" s="14" t="s">
        <v>7</v>
      </c>
      <c r="C79" s="15" t="s">
        <v>17</v>
      </c>
      <c r="D79" s="15" t="s">
        <v>18</v>
      </c>
      <c r="E79" s="4"/>
      <c r="F79" s="12"/>
    </row>
    <row r="80" spans="2:6" s="29" customFormat="1" x14ac:dyDescent="0.25">
      <c r="B80" s="61"/>
      <c r="C80" s="63"/>
      <c r="D80" s="63" t="s">
        <v>0</v>
      </c>
      <c r="E80" s="4"/>
      <c r="F80" s="54">
        <f>VLOOKUP(D80,Hoja2!$A$29:$B$35,2,0)</f>
        <v>0</v>
      </c>
    </row>
    <row r="81" spans="2:6" s="29" customFormat="1" x14ac:dyDescent="0.25">
      <c r="B81" s="61"/>
      <c r="C81" s="63"/>
      <c r="D81" s="63" t="s">
        <v>0</v>
      </c>
      <c r="E81" s="4"/>
      <c r="F81" s="54">
        <f>VLOOKUP(D81,Hoja2!$A$29:$B$35,2,0)</f>
        <v>0</v>
      </c>
    </row>
    <row r="82" spans="2:6" s="29" customFormat="1" x14ac:dyDescent="0.25">
      <c r="B82" s="61"/>
      <c r="C82" s="63"/>
      <c r="D82" s="63" t="s">
        <v>0</v>
      </c>
      <c r="E82" s="4"/>
      <c r="F82" s="54">
        <f>VLOOKUP(D82,Hoja2!$A$29:$B$35,2,0)</f>
        <v>0</v>
      </c>
    </row>
    <row r="83" spans="2:6" s="29" customFormat="1" x14ac:dyDescent="0.25">
      <c r="B83" s="61"/>
      <c r="C83" s="63"/>
      <c r="D83" s="63" t="s">
        <v>0</v>
      </c>
      <c r="E83" s="4"/>
      <c r="F83" s="54">
        <f>VLOOKUP(D83,Hoja2!$A$29:$B$35,2,0)</f>
        <v>0</v>
      </c>
    </row>
    <row r="84" spans="2:6" s="29" customFormat="1" x14ac:dyDescent="0.25">
      <c r="B84" s="61"/>
      <c r="C84" s="63"/>
      <c r="D84" s="63" t="s">
        <v>0</v>
      </c>
      <c r="E84" s="4"/>
      <c r="F84" s="54">
        <f>VLOOKUP(D84,Hoja2!$A$29:$B$35,2,0)</f>
        <v>0</v>
      </c>
    </row>
    <row r="85" spans="2:6" s="29" customFormat="1" ht="15.75" thickBot="1" x14ac:dyDescent="0.3">
      <c r="B85" s="61"/>
      <c r="C85" s="63"/>
      <c r="D85" s="63" t="s">
        <v>0</v>
      </c>
      <c r="E85" s="4"/>
      <c r="F85" s="54">
        <f>VLOOKUP(D85,Hoja2!$A$29:$B$35,2,0)</f>
        <v>0</v>
      </c>
    </row>
    <row r="86" spans="2:6" s="29" customFormat="1" ht="19.5" thickBot="1" x14ac:dyDescent="0.35">
      <c r="B86" s="16" t="s">
        <v>19</v>
      </c>
      <c r="C86" s="17"/>
      <c r="D86" s="17"/>
      <c r="E86" s="17"/>
      <c r="F86" s="49">
        <f>F10+F17</f>
        <v>0</v>
      </c>
    </row>
  </sheetData>
  <sheetProtection algorithmName="SHA-512" hashValue="vlrYJv3zhhVaIryTMOO4fnT9ZnHKa9q+AxCrThUH5sF+s9zq+PSN0cLx0G2NN2au0jFStygvuvRjAFsg09PyGQ==" saltValue="+VbMeRmkjqdB1dOC1PTUSQ==" spinCount="100000" sheet="1" objects="1" scenarios="1"/>
  <dataConsolidate/>
  <mergeCells count="6">
    <mergeCell ref="B73:D73"/>
    <mergeCell ref="C6:D6"/>
    <mergeCell ref="C7:D7"/>
    <mergeCell ref="C8:D8"/>
    <mergeCell ref="B54:D55"/>
    <mergeCell ref="B63:D63"/>
  </mergeCells>
  <dataValidations count="5">
    <dataValidation type="whole" allowBlank="1" showInputMessage="1" showErrorMessage="1" promptTitle="Introcuzca número de documento" prompt="El campo sólo admite números enteros. En caso de que el certificado o título no figue en el expediente personal en RRHH, se deberá aportar los documentos acompañando esta baremación, en el que deberá aportar el número de orden:_x000a_" sqref="B57 B69:B72 B66 B62 B22:B51 B53">
      <formula1>1</formula1>
      <formula2>200</formula2>
    </dataValidation>
    <dataValidation allowBlank="1" showInputMessage="1" showErrorMessage="1" promptTitle="Denomoniación curso." prompt="Imprescindible acompañar el certificado o título del curso cuando no obre en su expediente personal e identificar con número de documento al subir a sede electrónica. Ejemplo para nombrar al documento al subir a sede: &quot;3.Ley de contratos.pdf&quot;" sqref="C62 C57 C22:C51 C53"/>
    <dataValidation allowBlank="1" showInputMessage="1" showErrorMessage="1" promptTitle="Introcuzca número de documento" prompt="El campo sólo admite números enteros. En caso de que el certificado o título no figue en el expediente personal en RRHH, se deberá aportar los documentos acompañando esta baremación, en el que deberá aportar el número de orden:_x000a_" sqref="C66"/>
    <dataValidation type="whole" allowBlank="1" showInputMessage="1" showErrorMessage="1" errorTitle="Curso no válido" error="El curso no cumple con el número de horas mínimo para ser valorado." promptTitle="Duración del curso" prompt="Introduzca número de horas del curso." sqref="E22:E51 E53:E63">
      <formula1>15</formula1>
      <formula2>5000</formula2>
    </dataValidation>
    <dataValidation type="whole" operator="greaterThan" allowBlank="1" showInputMessage="1" showErrorMessage="1" sqref="E13 E16">
      <formula1>0</formula1>
    </dataValidation>
  </dataValidations>
  <pageMargins left="0.70866141732283472" right="0.70866141732283472" top="0.74803149606299213" bottom="0.74803149606299213" header="0.31496062992125984" footer="0.31496062992125984"/>
  <pageSetup paperSize="9" scale="71" fitToHeight="5" orientation="portrait" blackAndWhite="1"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Hoja2!$A$38:$A$40</xm:f>
          </x14:formula1>
          <xm:sqref>D59:D61</xm:sqref>
        </x14:dataValidation>
        <x14:dataValidation type="list" allowBlank="1" showInputMessage="1" showErrorMessage="1" promptTitle="Titulación" prompt="Selección nivel titulación">
          <x14:formula1>
            <xm:f>Hoja2!$A$10:$A$17</xm:f>
          </x14:formula1>
          <xm:sqref>D69:D72</xm:sqref>
        </x14:dataValidation>
        <x14:dataValidation type="list" allowBlank="1" showInputMessage="1" showErrorMessage="1">
          <x14:formula1>
            <xm:f>Hoja2!$A$20:$A$25</xm:f>
          </x14:formula1>
          <xm:sqref>D75</xm:sqref>
        </x14:dataValidation>
        <x14:dataValidation type="list" allowBlank="1" showInputMessage="1" showErrorMessage="1">
          <x14:formula1>
            <xm:f>Hoja2!$A$29:$A$35</xm:f>
          </x14:formula1>
          <xm:sqref>D80:D85</xm:sqref>
        </x14:dataValidation>
        <x14:dataValidation type="list" allowBlank="1" showInputMessage="1" showErrorMessage="1" promptTitle="Titulación" prompt="Selección nivel titulación">
          <x14:formula1>
            <xm:f>Hoja2!$A$10:$A$11</xm:f>
          </x14:formula1>
          <xm:sqref>D66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0"/>
  <sheetViews>
    <sheetView topLeftCell="A7" workbookViewId="0">
      <selection activeCell="B38" sqref="B38:B40"/>
    </sheetView>
  </sheetViews>
  <sheetFormatPr baseColWidth="10" defaultRowHeight="15" x14ac:dyDescent="0.25"/>
  <cols>
    <col min="1" max="1" width="46" customWidth="1"/>
  </cols>
  <sheetData>
    <row r="2" spans="1:2" x14ac:dyDescent="0.25">
      <c r="A2" s="19"/>
      <c r="B2" s="20"/>
    </row>
    <row r="4" spans="1:2" x14ac:dyDescent="0.25">
      <c r="A4" s="1"/>
      <c r="B4" s="1"/>
    </row>
    <row r="5" spans="1:2" x14ac:dyDescent="0.25">
      <c r="A5" s="1"/>
      <c r="B5" s="1"/>
    </row>
    <row r="9" spans="1:2" x14ac:dyDescent="0.25">
      <c r="A9" s="21" t="s">
        <v>1</v>
      </c>
      <c r="B9" s="20"/>
    </row>
    <row r="10" spans="1:2" s="23" customFormat="1" x14ac:dyDescent="0.25">
      <c r="A10" s="29" t="s">
        <v>0</v>
      </c>
      <c r="B10" s="53">
        <v>0</v>
      </c>
    </row>
    <row r="11" spans="1:2" x14ac:dyDescent="0.25">
      <c r="A11" s="23" t="s">
        <v>50</v>
      </c>
      <c r="B11" s="53">
        <v>0</v>
      </c>
    </row>
    <row r="12" spans="1:2" x14ac:dyDescent="0.25">
      <c r="A12" t="s">
        <v>30</v>
      </c>
      <c r="B12" s="53">
        <v>2</v>
      </c>
    </row>
    <row r="13" spans="1:2" x14ac:dyDescent="0.25">
      <c r="A13" t="s">
        <v>31</v>
      </c>
      <c r="B13" s="53">
        <v>1.6</v>
      </c>
    </row>
    <row r="14" spans="1:2" x14ac:dyDescent="0.25">
      <c r="A14" t="s">
        <v>32</v>
      </c>
      <c r="B14" s="53">
        <v>1.2</v>
      </c>
    </row>
    <row r="15" spans="1:2" x14ac:dyDescent="0.25">
      <c r="A15" t="s">
        <v>33</v>
      </c>
      <c r="B15" s="53">
        <v>0.8</v>
      </c>
    </row>
    <row r="16" spans="1:2" s="26" customFormat="1" x14ac:dyDescent="0.25">
      <c r="A16" t="s">
        <v>34</v>
      </c>
      <c r="B16" s="53">
        <v>0.4</v>
      </c>
    </row>
    <row r="17" spans="1:2" s="26" customFormat="1" x14ac:dyDescent="0.25">
      <c r="A17" s="26" t="s">
        <v>35</v>
      </c>
      <c r="B17" s="53">
        <v>0.2</v>
      </c>
    </row>
    <row r="18" spans="1:2" x14ac:dyDescent="0.25">
      <c r="A18" s="26"/>
      <c r="B18" s="27"/>
    </row>
    <row r="19" spans="1:2" x14ac:dyDescent="0.25">
      <c r="A19" s="21" t="s">
        <v>4</v>
      </c>
      <c r="B19" s="28"/>
    </row>
    <row r="20" spans="1:2" x14ac:dyDescent="0.25">
      <c r="A20" t="s">
        <v>0</v>
      </c>
      <c r="B20" s="53">
        <v>0</v>
      </c>
    </row>
    <row r="21" spans="1:2" x14ac:dyDescent="0.25">
      <c r="A21" t="s">
        <v>5</v>
      </c>
      <c r="B21" s="53">
        <v>1</v>
      </c>
    </row>
    <row r="22" spans="1:2" x14ac:dyDescent="0.25">
      <c r="A22" t="s">
        <v>9</v>
      </c>
      <c r="B22" s="53">
        <v>0.75</v>
      </c>
    </row>
    <row r="23" spans="1:2" x14ac:dyDescent="0.25">
      <c r="A23" t="s">
        <v>6</v>
      </c>
      <c r="B23" s="53">
        <v>0.5</v>
      </c>
    </row>
    <row r="24" spans="1:2" x14ac:dyDescent="0.25">
      <c r="A24" t="s">
        <v>51</v>
      </c>
      <c r="B24" s="53">
        <v>0.25</v>
      </c>
    </row>
    <row r="25" spans="1:2" x14ac:dyDescent="0.25">
      <c r="A25" t="s">
        <v>8</v>
      </c>
      <c r="B25" s="53">
        <v>0.1</v>
      </c>
    </row>
    <row r="28" spans="1:2" x14ac:dyDescent="0.25">
      <c r="A28" s="21" t="s">
        <v>10</v>
      </c>
      <c r="B28" s="20"/>
    </row>
    <row r="29" spans="1:2" x14ac:dyDescent="0.25">
      <c r="A29" t="s">
        <v>0</v>
      </c>
      <c r="B29" s="53">
        <v>0</v>
      </c>
    </row>
    <row r="30" spans="1:2" x14ac:dyDescent="0.25">
      <c r="A30" t="s">
        <v>11</v>
      </c>
      <c r="B30" s="53">
        <v>1</v>
      </c>
    </row>
    <row r="31" spans="1:2" x14ac:dyDescent="0.25">
      <c r="A31" s="29" t="s">
        <v>12</v>
      </c>
      <c r="B31" s="53">
        <v>0.75</v>
      </c>
    </row>
    <row r="32" spans="1:2" x14ac:dyDescent="0.25">
      <c r="A32" s="29" t="s">
        <v>13</v>
      </c>
      <c r="B32" s="53">
        <v>0.5</v>
      </c>
    </row>
    <row r="33" spans="1:2" x14ac:dyDescent="0.25">
      <c r="A33" t="s">
        <v>14</v>
      </c>
      <c r="B33" s="53">
        <v>0.25</v>
      </c>
    </row>
    <row r="34" spans="1:2" x14ac:dyDescent="0.25">
      <c r="A34" t="s">
        <v>15</v>
      </c>
      <c r="B34" s="53">
        <v>0.15</v>
      </c>
    </row>
    <row r="35" spans="1:2" x14ac:dyDescent="0.25">
      <c r="A35" t="s">
        <v>16</v>
      </c>
      <c r="B35" s="53">
        <v>0.05</v>
      </c>
    </row>
    <row r="37" spans="1:2" s="26" customFormat="1" x14ac:dyDescent="0.25">
      <c r="A37" s="21" t="s">
        <v>36</v>
      </c>
      <c r="B37" s="28"/>
    </row>
    <row r="38" spans="1:2" x14ac:dyDescent="0.25">
      <c r="A38" s="26" t="s">
        <v>0</v>
      </c>
      <c r="B38" s="53">
        <v>0</v>
      </c>
    </row>
    <row r="39" spans="1:2" x14ac:dyDescent="0.25">
      <c r="A39" t="s">
        <v>37</v>
      </c>
      <c r="B39" s="53">
        <v>8</v>
      </c>
    </row>
    <row r="40" spans="1:2" x14ac:dyDescent="0.25">
      <c r="A40" t="s">
        <v>39</v>
      </c>
      <c r="B40" s="53">
        <v>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BAREMACIÓN</vt:lpstr>
      <vt:lpstr>Hoja2</vt:lpstr>
      <vt:lpstr>BAREMACIÓN!Área_de_impresión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GALIANO IBARRA</dc:creator>
  <cp:lastModifiedBy>ANCIRA LLORET CAMPOS</cp:lastModifiedBy>
  <cp:lastPrinted>2022-11-23T12:41:23Z</cp:lastPrinted>
  <dcterms:created xsi:type="dcterms:W3CDTF">2022-05-05T11:54:51Z</dcterms:created>
  <dcterms:modified xsi:type="dcterms:W3CDTF">2024-02-26T08:53:03Z</dcterms:modified>
</cp:coreProperties>
</file>