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calendura.elx\CarpetasCompartidas\RRHH\08. SELECCIÓN\21. FICHAS BAREMOS CONCURSOS\01. LIBRE_BAREMACION EXCEL_POR PROCESOS SELECTIVOS\BAREMACIONES 2025\"/>
    </mc:Choice>
  </mc:AlternateContent>
  <xr:revisionPtr revIDLastSave="0" documentId="13_ncr:1_{9C066E97-4ABC-4ED3-BD13-01361AAF4EC0}" xr6:coauthVersionLast="47" xr6:coauthVersionMax="47" xr10:uidLastSave="{00000000-0000-0000-0000-000000000000}"/>
  <workbookProtection workbookAlgorithmName="SHA-512" workbookHashValue="MZDABq6GmHEN9Dat1RQoQmkb2yUslpvaLNoCmiI0XCG2foZEknVZGq8PPCzgmrvCPQTAP5e/y0YdNexzbfn8qQ==" workbookSaltValue="6Eqh4p2nV/TCCd80uVUlVQ==" workbookSpinCount="100000" lockStructure="1"/>
  <bookViews>
    <workbookView xWindow="-28920" yWindow="-120" windowWidth="29040" windowHeight="15840" xr2:uid="{00000000-000D-0000-FFFF-FFFF00000000}"/>
  </bookViews>
  <sheets>
    <sheet name="AUTOBAREMACIÓN" sheetId="1" r:id="rId1"/>
    <sheet name="Hoja2" sheetId="2"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24" i="1" l="1"/>
  <c r="F124" i="1"/>
  <c r="G123" i="1"/>
  <c r="F123" i="1"/>
  <c r="G122" i="1"/>
  <c r="F122" i="1"/>
  <c r="G121" i="1"/>
  <c r="F121" i="1"/>
  <c r="G120" i="1"/>
  <c r="F120" i="1"/>
  <c r="G119" i="1"/>
  <c r="F119" i="1"/>
  <c r="G118" i="1"/>
  <c r="F118" i="1"/>
  <c r="G117" i="1"/>
  <c r="F117" i="1"/>
  <c r="G116" i="1"/>
  <c r="F116" i="1"/>
  <c r="G115" i="1"/>
  <c r="F115" i="1"/>
  <c r="G114" i="1"/>
  <c r="F114" i="1"/>
  <c r="G113" i="1"/>
  <c r="F113" i="1"/>
  <c r="G111" i="1" s="1"/>
  <c r="H111" i="1" s="1"/>
  <c r="H110" i="1" s="1"/>
  <c r="G109" i="1" s="1"/>
  <c r="H109" i="1" s="1"/>
  <c r="H48" i="1" l="1"/>
  <c r="H49" i="1"/>
  <c r="H50" i="1"/>
  <c r="H51" i="1"/>
  <c r="H52" i="1"/>
  <c r="H53" i="1"/>
  <c r="H54" i="1"/>
  <c r="H55" i="1"/>
  <c r="H56" i="1"/>
  <c r="H57" i="1"/>
  <c r="H58" i="1"/>
  <c r="H59" i="1"/>
  <c r="H60" i="1"/>
  <c r="H61" i="1"/>
  <c r="H62" i="1"/>
  <c r="H63" i="1"/>
  <c r="H64" i="1"/>
  <c r="H65" i="1"/>
  <c r="H66" i="1"/>
  <c r="H67" i="1"/>
  <c r="H68" i="1"/>
  <c r="H69" i="1"/>
  <c r="H47" i="1"/>
  <c r="G70" i="1"/>
  <c r="H70" i="1" s="1"/>
  <c r="G95" i="1"/>
  <c r="H95" i="1" s="1"/>
  <c r="H74" i="1"/>
  <c r="H75" i="1"/>
  <c r="H76" i="1"/>
  <c r="H77" i="1"/>
  <c r="H78" i="1"/>
  <c r="H79" i="1"/>
  <c r="H80" i="1"/>
  <c r="H81" i="1"/>
  <c r="H82" i="1"/>
  <c r="H83" i="1"/>
  <c r="H84" i="1"/>
  <c r="H85" i="1"/>
  <c r="H86" i="1"/>
  <c r="H87" i="1"/>
  <c r="H88" i="1"/>
  <c r="H89" i="1"/>
  <c r="H90" i="1"/>
  <c r="H91" i="1"/>
  <c r="H92" i="1"/>
  <c r="H93" i="1"/>
  <c r="H94" i="1"/>
  <c r="H73" i="1"/>
  <c r="H107" i="1"/>
  <c r="H105" i="1"/>
  <c r="H104" i="1"/>
  <c r="H106" i="1"/>
  <c r="H103" i="1"/>
  <c r="H102" i="1"/>
  <c r="H98" i="1"/>
  <c r="H96" i="1" s="1"/>
  <c r="H40" i="1"/>
  <c r="H41" i="1"/>
  <c r="H39" i="1"/>
  <c r="H31" i="1"/>
  <c r="G29" i="1"/>
  <c r="F29" i="1"/>
  <c r="G28" i="1"/>
  <c r="F28" i="1"/>
  <c r="G27" i="1"/>
  <c r="F27" i="1"/>
  <c r="G26" i="1"/>
  <c r="F26" i="1"/>
  <c r="G25" i="1"/>
  <c r="F25" i="1"/>
  <c r="G24" i="1"/>
  <c r="F24" i="1"/>
  <c r="G23" i="1"/>
  <c r="F23" i="1"/>
  <c r="G22" i="1"/>
  <c r="F22" i="1"/>
  <c r="G21" i="1"/>
  <c r="F21" i="1"/>
  <c r="G20" i="1"/>
  <c r="F20" i="1"/>
  <c r="G19" i="1"/>
  <c r="F19" i="1"/>
  <c r="G18" i="1"/>
  <c r="F18" i="1"/>
  <c r="G16" i="1" s="1"/>
  <c r="G43" i="1" l="1"/>
  <c r="H43" i="1" s="1"/>
  <c r="G99" i="1"/>
  <c r="H99" i="1" s="1"/>
  <c r="H16" i="1"/>
  <c r="G38" i="1"/>
  <c r="H38" i="1" s="1"/>
  <c r="G33" i="1"/>
  <c r="H33" i="1" s="1"/>
  <c r="H14" i="1" l="1"/>
  <c r="G13" i="1" s="1"/>
  <c r="H13" i="1" s="1"/>
  <c r="G32" i="1"/>
  <c r="H32" i="1" s="1"/>
  <c r="H11" i="1" l="1"/>
</calcChain>
</file>

<file path=xl/sharedStrings.xml><?xml version="1.0" encoding="utf-8"?>
<sst xmlns="http://schemas.openxmlformats.org/spreadsheetml/2006/main" count="88" uniqueCount="58">
  <si>
    <t>Denominación puesto</t>
  </si>
  <si>
    <t>Nombre y apellidos</t>
  </si>
  <si>
    <t>Número de meses completos:</t>
  </si>
  <si>
    <t>Nº. Documento</t>
  </si>
  <si>
    <t>Puesto</t>
  </si>
  <si>
    <t>Fecha de alta</t>
  </si>
  <si>
    <t>Fecha de baja</t>
  </si>
  <si>
    <t>Meses</t>
  </si>
  <si>
    <t>Días</t>
  </si>
  <si>
    <t xml:space="preserve"> ---</t>
  </si>
  <si>
    <t>Titulación requerida para el puesto (obligatorio especificar)</t>
  </si>
  <si>
    <t>Titulación (distintas a la requerida)</t>
  </si>
  <si>
    <t>Nivel</t>
  </si>
  <si>
    <t>Curso</t>
  </si>
  <si>
    <t>Fecha de finalización curso</t>
  </si>
  <si>
    <t xml:space="preserve">Horas </t>
  </si>
  <si>
    <t>Idioma comunitario</t>
  </si>
  <si>
    <t xml:space="preserve">PUNTUACIÓN TOTAL AUTOBAREMACIÓN: </t>
  </si>
  <si>
    <t>ANTIGÜEDAD Y GRADO. Máximo: 3,78 puntos.</t>
  </si>
  <si>
    <t>A. Antigüedad. Máximo 3,32 puntos.</t>
  </si>
  <si>
    <t>B. Grado consolidado. Máximo 0,46 puntos.</t>
  </si>
  <si>
    <t>Por cada mes completo de servicios prestados en cualquiera de las distintas Administraciones Públicas. Se valorarán también los servicios reconocidos al amparo de la ley 70/1978, de 26 de diciembre. Por cada mes completo: 0,0095 puntos</t>
  </si>
  <si>
    <t>Grado consolidado</t>
  </si>
  <si>
    <t>Valenciano</t>
  </si>
  <si>
    <t>Nivel B2</t>
  </si>
  <si>
    <t>Idiomas comunitarios</t>
  </si>
  <si>
    <t>NIVEL.C2</t>
  </si>
  <si>
    <t>NIVEL.C1</t>
  </si>
  <si>
    <t>NIVEL.B2</t>
  </si>
  <si>
    <t>NIVEL.B1</t>
  </si>
  <si>
    <t>NIVEL.A2</t>
  </si>
  <si>
    <t>Titulación académica</t>
  </si>
  <si>
    <t>a) Grado consolidado inferior al puesto solicitado</t>
  </si>
  <si>
    <t>b) Grado consolidado igual o superior al puesto solicitado</t>
  </si>
  <si>
    <t>Grado Superior C2</t>
  </si>
  <si>
    <t>Grado Medio C1</t>
  </si>
  <si>
    <t>Grado elemental B1</t>
  </si>
  <si>
    <t>Nivel Oral A2</t>
  </si>
  <si>
    <t>Licenciatura/Grado/Master</t>
  </si>
  <si>
    <t>Diplomaturas</t>
  </si>
  <si>
    <t>Bachiller, Grado Medio o equivalente</t>
  </si>
  <si>
    <t>1. Titulaciones académicas. Máximo 0,60 puntos.</t>
  </si>
  <si>
    <t xml:space="preserve">Titulaciones distintas a la requerida para el puesto y de igual o superior nivel a la exigida en la convocatoria y en materias relacionadas con las funciones del puesto, con arreglo a la siguiente escala: Licenciatura/Grado/Master: 0,60 puntos |Diplomaturas: 0,45 puntos | Ciclo Formativo de Grado Superior, Técnico/a Especialista, Maestría Industrial o equivalente: 0,30 puntos | Bachiller, Grado Medio o equivalente: 0,15 puntos.
</t>
  </si>
  <si>
    <t>CFGS, Tec. Esp., Maestría Industrial o equivalente</t>
  </si>
  <si>
    <t>FORMACIÓN. Máximo: 3,79 puntos.</t>
  </si>
  <si>
    <t>2. Cursos de formación y perfeccionamiento.  Máximo 1,99 puntos.</t>
  </si>
  <si>
    <t>En ningún caso se puntuarán en el presente subaspartado ni en el anterior, los cursos de valenciano y de idiomas, ni los cursos pertenecientes a una carrera universitaria y los de los diferentes Institutos de las Universidades, cuando formen parte del Plan de Estudios del Centro. Tampoco los cursos derivados de procesos selectivos, promoción interna, planes de empleo y adaptación de régimen jurídico a la naturaleza de los puestos que se ocupan. En el supuesto de cursos impartidos, éstos se valorarán por una sola vez, no siendo susceptibles de ser valoradas ediciones de un mismo curso.</t>
  </si>
  <si>
    <t>Cursos de formación y perfeccionamiento que tengan relación con temas de carácter general de la Administración Pública (Anexo 1. Grupo I), de duración igual o superior a 15 horas, que hayan sido cursados o impartidos por el interesado y que hayan sido convocados u homologados por cualquier Centro u organismo de formación de empleados públicos y/o Universidades: Por cada hora: 0,0023 puntos.</t>
  </si>
  <si>
    <t>3. Valenciano. Máximo 0,60 puntos.</t>
  </si>
  <si>
    <t xml:space="preserve">Se valorarán previa acreditación de estar en posesión del correspondiente certificado expedido u homologado por la J.Q.C.V., con arreglo a la siguiente escala: Grado Superior C2: 0,60 puntos | Grado medio C1: 0,50 puntos | Nivel B2: 0,40 puntos | Grado Elemental B1: 0,30 puntos | Nivel Oral A2: 0,15 puntos. </t>
  </si>
  <si>
    <t xml:space="preserve">Conocimiento de idiomas comunitarios, acreditados mediante títulos, diplomas y certificados expedidos por escuelas oficiales de idiomas, o sus equivalentes, o expedidas por universidades españolas y extranjeras, de conformidad con el sistema de reconomiento de competencias en lenguas extranjeras que establezca la autoridad educativa correspondiente: Nivel C2: 0,60 puntos | Nivel C1: 0,50 puntos | Nivel B2: 0,40 puntos | Nivel B1: 0,30 puntos | Nivel A2: 0,20 puntos. </t>
  </si>
  <si>
    <t>Cursos de formación y perfeccionamiento que tengan relación con las funciones y materias propias de la plaza convocada, de duración igual o superior a 15 horas, que hayan sido cursados o impartidos por el interesado y que hayan sido convocados y homologados por cualquier Centro u organismo de formación de empleados públicos y/o Universidades: (Por cada hora: 0,0031 puntos)</t>
  </si>
  <si>
    <t>BAREMO DE MÉRITOS DE LA FASE DE CONCURSO</t>
  </si>
  <si>
    <t>4. Idiomas comunitarios. Máximo 0,60 puntos.</t>
  </si>
  <si>
    <t>EXPERIENCIA. Máximo: 5,63 puntos</t>
  </si>
  <si>
    <t>Los servicios prestados en puestos de igual o superior categoría a la plaza convocada, siempre y cuando haya sido el resultado de un procedimiento selectivo o concurso. Por cada mes completo: 0,028 puntos.</t>
  </si>
  <si>
    <t>TÉCNICA/O AUXILIAR DE BIBLIOTECAS 7 C.O.-P.I.V.</t>
  </si>
  <si>
    <t>DNI (SIN LETRA)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</si>
</sst>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0.00000"/>
    <numFmt numFmtId="165" formatCode="0.000"/>
    <numFmt numFmtId="166" formatCode="0.00;\-0.00;;@"/>
    <numFmt numFmtId="167" formatCode="0;\-0;;@"/>
    <numFmt numFmtId="168" formatCode="_-* #,##0_-;\-* #,##0_-;_-* &quot;-&quot;??_-;_-@_-"/>
    <numFmt numFmtId="169" formatCode="0.000;\-0.000;;@"/>
    <numFmt numFmtId="170" formatCode="0.0000"/>
    <numFmt numFmtId="171" formatCode="0.0000;\-0.0000;;@"/>
    <numFmt numFmtId="172" formatCode=";;;"/>
  </numFmts>
  <fonts count="2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b/>
      <sz val="14"/>
      <color rgb="FF006100"/>
      <name val="Calibri"/>
      <family val="2"/>
      <scheme val="minor"/>
    </font>
    <font>
      <sz val="8.5"/>
      <color theme="1"/>
      <name val="Calibri"/>
      <family val="2"/>
      <scheme val="minor"/>
    </font>
    <font>
      <sz val="11"/>
      <color theme="7" tint="0.59999389629810485"/>
      <name val="Calibri"/>
      <family val="2"/>
      <scheme val="minor"/>
    </font>
    <font>
      <b/>
      <sz val="14"/>
      <name val="Calibri"/>
      <family val="2"/>
      <scheme val="minor"/>
    </font>
    <font>
      <sz val="14"/>
      <color theme="1"/>
      <name val="Calibri"/>
      <family val="2"/>
      <scheme val="minor"/>
    </font>
    <font>
      <sz val="14"/>
      <color theme="0"/>
      <name val="Calibri"/>
      <family val="2"/>
      <scheme val="minor"/>
    </font>
    <font>
      <sz val="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4"/>
      <color theme="0"/>
      <name val="Calibri"/>
      <family val="2"/>
      <scheme val="minor"/>
    </font>
    <font>
      <sz val="8"/>
      <color theme="1"/>
      <name val="Calibri"/>
      <family val="2"/>
      <scheme val="minor"/>
    </font>
    <font>
      <sz val="9"/>
      <name val="Calibri"/>
      <family val="2"/>
      <scheme val="minor"/>
    </font>
    <font>
      <sz val="11"/>
      <color theme="1"/>
      <name val="Calibri"/>
      <family val="2"/>
    </font>
    <font>
      <b/>
      <sz val="11"/>
      <name val="Calibri"/>
      <family val="2"/>
      <scheme val="minor"/>
    </font>
    <font>
      <b/>
      <sz val="9"/>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3">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6" fillId="0" borderId="4" xfId="0" applyFont="1" applyBorder="1"/>
    <xf numFmtId="0" fontId="7" fillId="0" borderId="0" xfId="0" applyFont="1"/>
    <xf numFmtId="164" fontId="8" fillId="0" borderId="5" xfId="2" applyNumberFormat="1" applyFont="1" applyFill="1" applyBorder="1" applyProtection="1"/>
    <xf numFmtId="0" fontId="9" fillId="0" borderId="4" xfId="0" applyFont="1" applyBorder="1"/>
    <xf numFmtId="0" fontId="0" fillId="0" borderId="6" xfId="0" applyBorder="1"/>
    <xf numFmtId="0" fontId="0" fillId="0" borderId="7" xfId="0" applyBorder="1"/>
    <xf numFmtId="0" fontId="0" fillId="0" borderId="8" xfId="0" applyBorder="1"/>
    <xf numFmtId="0" fontId="6" fillId="5" borderId="9" xfId="0" applyFont="1" applyFill="1" applyBorder="1"/>
    <xf numFmtId="0" fontId="0" fillId="5" borderId="10" xfId="0" applyFill="1" applyBorder="1"/>
    <xf numFmtId="165" fontId="10" fillId="5" borderId="10" xfId="0" applyNumberFormat="1" applyFont="1" applyFill="1" applyBorder="1"/>
    <xf numFmtId="0" fontId="0" fillId="0" borderId="12" xfId="0" applyBorder="1"/>
    <xf numFmtId="0" fontId="0" fillId="0" borderId="13" xfId="0" applyBorder="1"/>
    <xf numFmtId="166" fontId="14" fillId="0" borderId="5" xfId="0" applyNumberFormat="1" applyFont="1" applyBorder="1"/>
    <xf numFmtId="0" fontId="15" fillId="0" borderId="0" xfId="0" applyFont="1" applyAlignment="1">
      <alignment wrapText="1"/>
    </xf>
    <xf numFmtId="167" fontId="14" fillId="0" borderId="5" xfId="0" applyNumberFormat="1" applyFont="1" applyBorder="1"/>
    <xf numFmtId="168" fontId="0" fillId="5" borderId="0" xfId="1" applyNumberFormat="1" applyFont="1" applyFill="1" applyBorder="1" applyProtection="1"/>
    <xf numFmtId="0" fontId="15" fillId="0" borderId="4" xfId="0" applyFont="1" applyBorder="1"/>
    <xf numFmtId="0" fontId="15" fillId="0" borderId="0" xfId="0" applyFont="1" applyAlignment="1">
      <alignment horizontal="center" vertical="center" wrapText="1"/>
    </xf>
    <xf numFmtId="0" fontId="15" fillId="0" borderId="0" xfId="0" applyFont="1" applyAlignment="1">
      <alignment horizontal="right" vertical="center" wrapText="1"/>
    </xf>
    <xf numFmtId="0" fontId="15" fillId="5" borderId="0" xfId="0" applyFont="1" applyFill="1" applyAlignment="1" applyProtection="1">
      <alignment horizontal="center"/>
      <protection locked="0"/>
    </xf>
    <xf numFmtId="14" fontId="16" fillId="4" borderId="0" xfId="0" applyNumberFormat="1" applyFont="1" applyFill="1" applyProtection="1">
      <protection locked="0"/>
    </xf>
    <xf numFmtId="0" fontId="16" fillId="4" borderId="0" xfId="0" applyFont="1" applyFill="1"/>
    <xf numFmtId="168" fontId="0" fillId="4" borderId="0" xfId="1" applyNumberFormat="1" applyFont="1" applyFill="1" applyBorder="1" applyProtection="1"/>
    <xf numFmtId="166" fontId="14" fillId="0" borderId="14" xfId="0" applyNumberFormat="1" applyFont="1" applyBorder="1"/>
    <xf numFmtId="0" fontId="4" fillId="5" borderId="9" xfId="0" applyFont="1" applyFill="1" applyBorder="1"/>
    <xf numFmtId="0" fontId="6" fillId="5" borderId="10" xfId="0" applyFont="1" applyFill="1" applyBorder="1"/>
    <xf numFmtId="165" fontId="18" fillId="5" borderId="10" xfId="0" applyNumberFormat="1" applyFont="1" applyFill="1" applyBorder="1"/>
    <xf numFmtId="167" fontId="0" fillId="0" borderId="5" xfId="0" applyNumberFormat="1" applyBorder="1"/>
    <xf numFmtId="0" fontId="20" fillId="5" borderId="0" xfId="3" applyFont="1" applyFill="1" applyBorder="1" applyProtection="1"/>
    <xf numFmtId="0" fontId="0" fillId="4" borderId="4" xfId="0" applyFill="1" applyBorder="1" applyProtection="1">
      <protection locked="0"/>
    </xf>
    <xf numFmtId="0" fontId="0" fillId="4" borderId="0" xfId="0" applyFill="1" applyProtection="1">
      <protection locked="0"/>
    </xf>
    <xf numFmtId="0" fontId="15" fillId="0" borderId="0" xfId="0" applyFont="1"/>
    <xf numFmtId="166" fontId="5" fillId="0" borderId="0" xfId="0" applyNumberFormat="1" applyFont="1"/>
    <xf numFmtId="167" fontId="5" fillId="0" borderId="5" xfId="0" applyNumberFormat="1" applyFont="1" applyBorder="1"/>
    <xf numFmtId="0" fontId="0" fillId="4" borderId="16" xfId="0" applyFill="1" applyBorder="1" applyProtection="1">
      <protection locked="0"/>
    </xf>
    <xf numFmtId="0" fontId="0" fillId="4" borderId="17" xfId="0" applyFill="1" applyBorder="1" applyProtection="1">
      <protection locked="0"/>
    </xf>
    <xf numFmtId="169" fontId="0" fillId="0" borderId="5" xfId="0" applyNumberFormat="1" applyBorder="1"/>
    <xf numFmtId="0" fontId="0" fillId="4" borderId="0" xfId="0" applyFill="1" applyAlignment="1" applyProtection="1">
      <alignment horizontal="left"/>
      <protection locked="0"/>
    </xf>
    <xf numFmtId="14" fontId="0" fillId="4" borderId="0" xfId="0" applyNumberFormat="1" applyFill="1" applyAlignment="1">
      <alignment horizontal="center"/>
    </xf>
    <xf numFmtId="0" fontId="0" fillId="0" borderId="17" xfId="0" applyBorder="1"/>
    <xf numFmtId="0" fontId="0" fillId="0" borderId="16" xfId="0" applyBorder="1"/>
    <xf numFmtId="169" fontId="5" fillId="5" borderId="13" xfId="0" applyNumberFormat="1" applyFont="1" applyFill="1" applyBorder="1"/>
    <xf numFmtId="0" fontId="0" fillId="4" borderId="6" xfId="0" applyFill="1" applyBorder="1" applyProtection="1">
      <protection locked="0"/>
    </xf>
    <xf numFmtId="0" fontId="0" fillId="4" borderId="7" xfId="0" applyFill="1" applyBorder="1" applyProtection="1">
      <protection locked="0"/>
    </xf>
    <xf numFmtId="170" fontId="11" fillId="5" borderId="11" xfId="2" applyNumberFormat="1" applyFont="1" applyFill="1" applyBorder="1" applyProtection="1"/>
    <xf numFmtId="0" fontId="4" fillId="6" borderId="0" xfId="0" applyFont="1" applyFill="1"/>
    <xf numFmtId="0" fontId="0" fillId="6" borderId="0" xfId="0" applyFill="1"/>
    <xf numFmtId="2" fontId="0" fillId="0" borderId="0" xfId="0" applyNumberFormat="1"/>
    <xf numFmtId="0" fontId="21" fillId="0" borderId="0" xfId="0" applyFont="1" applyAlignment="1">
      <alignment horizontal="justify" vertical="center"/>
    </xf>
    <xf numFmtId="0" fontId="22" fillId="6" borderId="0" xfId="0" applyFont="1" applyFill="1"/>
    <xf numFmtId="2" fontId="0" fillId="6" borderId="0" xfId="0" applyNumberFormat="1" applyFill="1"/>
    <xf numFmtId="165" fontId="0" fillId="0" borderId="0" xfId="0" applyNumberFormat="1"/>
    <xf numFmtId="171" fontId="14" fillId="0" borderId="5" xfId="0" applyNumberFormat="1" applyFont="1" applyBorder="1"/>
    <xf numFmtId="170" fontId="11" fillId="5" borderId="11" xfId="0" applyNumberFormat="1" applyFont="1" applyFill="1" applyBorder="1"/>
    <xf numFmtId="170" fontId="6" fillId="5" borderId="11" xfId="0" applyNumberFormat="1" applyFont="1" applyFill="1" applyBorder="1"/>
    <xf numFmtId="171" fontId="0" fillId="0" borderId="15" xfId="0" applyNumberFormat="1" applyBorder="1"/>
    <xf numFmtId="171" fontId="0" fillId="0" borderId="5" xfId="0" applyNumberFormat="1" applyBorder="1"/>
    <xf numFmtId="0" fontId="19" fillId="0" borderId="0" xfId="0" applyFont="1" applyAlignment="1">
      <alignment horizontal="left" wrapText="1"/>
    </xf>
    <xf numFmtId="0" fontId="5" fillId="0" borderId="2" xfId="0" applyFont="1" applyBorder="1"/>
    <xf numFmtId="171" fontId="0" fillId="0" borderId="3" xfId="0" applyNumberFormat="1" applyBorder="1"/>
    <xf numFmtId="171" fontId="0" fillId="0" borderId="14" xfId="0" applyNumberFormat="1" applyBorder="1"/>
    <xf numFmtId="171" fontId="0" fillId="0" borderId="8" xfId="0" applyNumberFormat="1" applyBorder="1"/>
    <xf numFmtId="0" fontId="0" fillId="0" borderId="4" xfId="0" applyBorder="1" applyProtection="1">
      <protection locked="0"/>
    </xf>
    <xf numFmtId="0" fontId="0" fillId="0" borderId="0" xfId="0" applyAlignment="1" applyProtection="1">
      <alignment horizontal="left"/>
      <protection locked="0"/>
    </xf>
    <xf numFmtId="14" fontId="0" fillId="0" borderId="0" xfId="0" applyNumberFormat="1" applyAlignment="1">
      <alignment horizontal="center"/>
    </xf>
    <xf numFmtId="0" fontId="0" fillId="0" borderId="0" xfId="0" applyProtection="1">
      <protection locked="0"/>
    </xf>
    <xf numFmtId="14" fontId="0" fillId="0" borderId="0" xfId="0" applyNumberFormat="1" applyAlignment="1" applyProtection="1">
      <alignment horizontal="center"/>
      <protection locked="0"/>
    </xf>
    <xf numFmtId="0" fontId="12" fillId="5" borderId="10" xfId="0" applyFont="1" applyFill="1" applyBorder="1"/>
    <xf numFmtId="166" fontId="13" fillId="5" borderId="10" xfId="0" applyNumberFormat="1" applyFont="1" applyFill="1" applyBorder="1"/>
    <xf numFmtId="0" fontId="14" fillId="0" borderId="2" xfId="0" applyFont="1" applyBorder="1"/>
    <xf numFmtId="171" fontId="14" fillId="0" borderId="3" xfId="0" applyNumberFormat="1" applyFont="1" applyBorder="1"/>
    <xf numFmtId="0" fontId="17" fillId="4" borderId="7" xfId="3" applyFont="1" applyFill="1" applyBorder="1" applyAlignment="1" applyProtection="1">
      <alignment vertical="top" wrapText="1"/>
      <protection locked="0"/>
    </xf>
    <xf numFmtId="171" fontId="0" fillId="5" borderId="8" xfId="0" applyNumberFormat="1" applyFill="1" applyBorder="1"/>
    <xf numFmtId="165" fontId="21" fillId="0" borderId="0" xfId="0" applyNumberFormat="1" applyFont="1" applyAlignment="1">
      <alignment horizontal="right"/>
    </xf>
    <xf numFmtId="0" fontId="0" fillId="0" borderId="6" xfId="0" applyBorder="1" applyProtection="1">
      <protection locked="0"/>
    </xf>
    <xf numFmtId="0" fontId="0" fillId="0" borderId="7" xfId="0" applyBorder="1" applyProtection="1">
      <protection locked="0"/>
    </xf>
    <xf numFmtId="0" fontId="0" fillId="0" borderId="7" xfId="0" applyBorder="1" applyAlignment="1" applyProtection="1">
      <alignment horizontal="center"/>
      <protection locked="0"/>
    </xf>
    <xf numFmtId="14" fontId="16" fillId="4" borderId="7" xfId="0" applyNumberFormat="1" applyFont="1" applyFill="1" applyBorder="1" applyProtection="1">
      <protection locked="0"/>
    </xf>
    <xf numFmtId="0" fontId="16" fillId="4" borderId="7" xfId="0" applyFont="1" applyFill="1" applyBorder="1"/>
    <xf numFmtId="168" fontId="0" fillId="4" borderId="7" xfId="1" applyNumberFormat="1" applyFont="1" applyFill="1" applyBorder="1" applyProtection="1"/>
    <xf numFmtId="172" fontId="14" fillId="0" borderId="3" xfId="0" applyNumberFormat="1" applyFont="1" applyBorder="1"/>
    <xf numFmtId="172" fontId="14" fillId="0" borderId="5" xfId="0" applyNumberFormat="1" applyFont="1" applyBorder="1"/>
    <xf numFmtId="172" fontId="0" fillId="0" borderId="5" xfId="0" applyNumberFormat="1" applyBorder="1"/>
    <xf numFmtId="0" fontId="6" fillId="4" borderId="0" xfId="0" applyFont="1" applyFill="1" applyAlignment="1" applyProtection="1">
      <alignment horizontal="center"/>
      <protection locked="0"/>
    </xf>
    <xf numFmtId="0" fontId="23" fillId="0" borderId="4" xfId="0" applyFont="1" applyBorder="1" applyAlignment="1">
      <alignment horizontal="left" wrapText="1"/>
    </xf>
    <xf numFmtId="0" fontId="23" fillId="0" borderId="0" xfId="0" applyFont="1" applyAlignment="1">
      <alignment horizontal="left" wrapText="1"/>
    </xf>
    <xf numFmtId="0" fontId="15" fillId="0" borderId="4" xfId="0" applyFont="1" applyBorder="1" applyAlignment="1">
      <alignment horizontal="left" wrapText="1"/>
    </xf>
    <xf numFmtId="0" fontId="15" fillId="0" borderId="0" xfId="0" applyFont="1" applyAlignment="1">
      <alignment horizontal="left" wrapText="1"/>
    </xf>
    <xf numFmtId="14" fontId="0" fillId="4" borderId="0" xfId="0" applyNumberFormat="1" applyFill="1" applyAlignment="1" applyProtection="1">
      <alignment horizontal="center"/>
      <protection locked="0"/>
    </xf>
    <xf numFmtId="0" fontId="16" fillId="0" borderId="0" xfId="0" applyFont="1" applyAlignment="1">
      <alignment horizontal="right"/>
    </xf>
    <xf numFmtId="0" fontId="15" fillId="4" borderId="0" xfId="0" applyFont="1" applyFill="1" applyAlignment="1" applyProtection="1">
      <alignment horizontal="center"/>
      <protection locked="0"/>
    </xf>
    <xf numFmtId="0" fontId="15" fillId="4" borderId="17" xfId="0" applyFont="1" applyFill="1" applyBorder="1" applyAlignment="1" applyProtection="1">
      <alignment horizontal="center"/>
      <protection locked="0"/>
    </xf>
    <xf numFmtId="14" fontId="0" fillId="0" borderId="17" xfId="0" applyNumberFormat="1" applyBorder="1" applyAlignment="1" applyProtection="1">
      <alignment horizontal="center"/>
      <protection locked="0"/>
    </xf>
    <xf numFmtId="0" fontId="15" fillId="0" borderId="2" xfId="0" applyFont="1" applyBorder="1" applyAlignment="1">
      <alignment horizontal="left" wrapText="1"/>
    </xf>
    <xf numFmtId="0" fontId="0" fillId="4" borderId="0" xfId="0" applyFill="1" applyAlignment="1" applyProtection="1">
      <alignment horizontal="center"/>
      <protection locked="0"/>
    </xf>
    <xf numFmtId="0" fontId="0" fillId="4" borderId="7" xfId="0" applyFill="1" applyBorder="1" applyAlignment="1" applyProtection="1">
      <alignment horizontal="center"/>
      <protection locked="0"/>
    </xf>
    <xf numFmtId="0" fontId="0" fillId="4" borderId="17" xfId="0" applyFill="1" applyBorder="1" applyAlignment="1" applyProtection="1">
      <alignment horizontal="center"/>
      <protection locked="0"/>
    </xf>
  </cellXfs>
  <cellStyles count="4">
    <cellStyle name="Bueno" xfId="2" builtinId="26"/>
    <cellStyle name="Incorrecto" xfId="3" builtinId="27"/>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886810</xdr:colOff>
      <xdr:row>2</xdr:row>
      <xdr:rowOff>151086</xdr:rowOff>
    </xdr:from>
    <xdr:ext cx="7257065" cy="782364"/>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2058385" y="503511"/>
          <a:ext cx="7257065" cy="7823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 Cumplimente</a:t>
          </a:r>
          <a:r>
            <a:rPr lang="es-ES" sz="1000" b="1" baseline="0">
              <a:solidFill>
                <a:srgbClr val="FF0000"/>
              </a:solidFill>
            </a:rPr>
            <a:t> únicamente las celdas sombreadas en naranja. </a:t>
          </a:r>
        </a:p>
        <a:p>
          <a:r>
            <a:rPr lang="es-ES" sz="1000" b="1" baseline="0">
              <a:solidFill>
                <a:srgbClr val="FF0000"/>
              </a:solidFill>
            </a:rPr>
            <a:t>- En las celdas naranja en las que aparecen tres guiones (---) seleccione en el desplegable la opción que corresponda.</a:t>
          </a:r>
        </a:p>
        <a:p>
          <a:r>
            <a:rPr lang="es-ES" sz="1000" b="1" baseline="0">
              <a:solidFill>
                <a:srgbClr val="FF0000"/>
              </a:solidFill>
            </a:rPr>
            <a:t>- 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fPrintsWithSheet="0"/>
  </xdr:oneCellAnchor>
  <xdr:twoCellAnchor editAs="oneCell">
    <xdr:from>
      <xdr:col>1</xdr:col>
      <xdr:colOff>248382</xdr:colOff>
      <xdr:row>0</xdr:row>
      <xdr:rowOff>0</xdr:rowOff>
    </xdr:from>
    <xdr:to>
      <xdr:col>2</xdr:col>
      <xdr:colOff>640177</xdr:colOff>
      <xdr:row>2</xdr:row>
      <xdr:rowOff>1029970</xdr:rowOff>
    </xdr:to>
    <xdr:pic>
      <xdr:nvPicPr>
        <xdr:cNvPr id="4" name="Imagen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2207" y="0"/>
          <a:ext cx="1439545" cy="1382395"/>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4"/>
  <sheetViews>
    <sheetView showGridLines="0" tabSelected="1" zoomScaleNormal="100" workbookViewId="0">
      <selection activeCell="C9" sqref="C9"/>
    </sheetView>
  </sheetViews>
  <sheetFormatPr baseColWidth="10" defaultRowHeight="15" x14ac:dyDescent="0.25"/>
  <cols>
    <col min="1" max="1" width="1.85546875" customWidth="1"/>
    <col min="2" max="2" width="15.7109375" customWidth="1"/>
    <col min="3" max="3" width="56.42578125" customWidth="1"/>
    <col min="4" max="4" width="12.28515625" customWidth="1"/>
    <col min="5" max="5" width="13.85546875" customWidth="1"/>
    <col min="6" max="6" width="13.7109375" customWidth="1"/>
    <col min="7" max="7" width="8.5703125" customWidth="1"/>
    <col min="8" max="8" width="9" customWidth="1"/>
  </cols>
  <sheetData>
    <row r="1" spans="2:8" ht="15" customHeight="1" x14ac:dyDescent="0.25">
      <c r="B1" s="1"/>
      <c r="C1" s="2"/>
      <c r="D1" s="2"/>
      <c r="E1" s="2"/>
      <c r="F1" s="2"/>
      <c r="G1" s="2"/>
      <c r="H1" s="3"/>
    </row>
    <row r="2" spans="2:8" ht="12.75" customHeight="1" x14ac:dyDescent="0.25">
      <c r="B2" s="4"/>
      <c r="H2" s="5"/>
    </row>
    <row r="3" spans="2:8" ht="81.75" customHeight="1" x14ac:dyDescent="0.25">
      <c r="B3" s="4"/>
      <c r="H3" s="5"/>
    </row>
    <row r="4" spans="2:8" ht="21" customHeight="1" x14ac:dyDescent="0.35">
      <c r="B4" s="6" t="s">
        <v>52</v>
      </c>
      <c r="C4" s="7"/>
      <c r="D4" s="7"/>
      <c r="E4" s="7"/>
      <c r="F4" s="7"/>
      <c r="G4" s="7"/>
      <c r="H4" s="8"/>
    </row>
    <row r="5" spans="2:8" ht="15" customHeight="1" x14ac:dyDescent="0.25">
      <c r="B5" s="4"/>
      <c r="H5" s="5"/>
    </row>
    <row r="6" spans="2:8" ht="18.75" x14ac:dyDescent="0.3">
      <c r="B6" s="9" t="s">
        <v>0</v>
      </c>
      <c r="C6" s="89" t="s">
        <v>56</v>
      </c>
      <c r="D6" s="89"/>
      <c r="E6" s="89"/>
      <c r="F6" s="89"/>
      <c r="H6" s="5"/>
    </row>
    <row r="7" spans="2:8" ht="18.75" x14ac:dyDescent="0.3">
      <c r="B7" s="9" t="s">
        <v>1</v>
      </c>
      <c r="C7" s="89"/>
      <c r="D7" s="89"/>
      <c r="E7" s="89"/>
      <c r="F7" s="89"/>
      <c r="H7" s="5"/>
    </row>
    <row r="8" spans="2:8" ht="18.75" x14ac:dyDescent="0.3">
      <c r="B8" s="9" t="s">
        <v>57</v>
      </c>
      <c r="C8" s="89"/>
      <c r="D8" s="89"/>
      <c r="E8" s="89"/>
      <c r="F8" s="89"/>
      <c r="H8" s="5"/>
    </row>
    <row r="9" spans="2:8" ht="15.75" thickBot="1" x14ac:dyDescent="0.3">
      <c r="B9" s="10"/>
      <c r="C9" s="11"/>
      <c r="D9" s="11"/>
      <c r="E9" s="11"/>
      <c r="F9" s="11"/>
      <c r="G9" s="11"/>
      <c r="H9" s="12"/>
    </row>
    <row r="10" spans="2:8" ht="15.75" thickBot="1" x14ac:dyDescent="0.3"/>
    <row r="11" spans="2:8" ht="19.5" thickBot="1" x14ac:dyDescent="0.35">
      <c r="B11" s="13" t="s">
        <v>17</v>
      </c>
      <c r="C11" s="14"/>
      <c r="D11" s="14"/>
      <c r="E11" s="14"/>
      <c r="F11" s="14"/>
      <c r="G11" s="15"/>
      <c r="H11" s="50">
        <f>SUM(H13+H32+H109)</f>
        <v>0</v>
      </c>
    </row>
    <row r="12" spans="2:8" ht="15.75" thickBot="1" x14ac:dyDescent="0.3"/>
    <row r="13" spans="2:8" ht="19.5" thickBot="1" x14ac:dyDescent="0.35">
      <c r="B13" s="30" t="s">
        <v>18</v>
      </c>
      <c r="C13" s="73"/>
      <c r="D13" s="73"/>
      <c r="E13" s="73"/>
      <c r="F13" s="73"/>
      <c r="G13" s="74">
        <f>H14+H31</f>
        <v>0</v>
      </c>
      <c r="H13" s="59">
        <f>IF(G13&lt;3.78,G13,3.78)</f>
        <v>0</v>
      </c>
    </row>
    <row r="14" spans="2:8" x14ac:dyDescent="0.25">
      <c r="B14" s="1" t="s">
        <v>19</v>
      </c>
      <c r="C14" s="2"/>
      <c r="D14" s="2"/>
      <c r="E14" s="2"/>
      <c r="F14" s="2"/>
      <c r="G14" s="75"/>
      <c r="H14" s="76">
        <f>IF(H16&lt;3.32,H16,3.32)</f>
        <v>0</v>
      </c>
    </row>
    <row r="15" spans="2:8" ht="51" customHeight="1" x14ac:dyDescent="0.25">
      <c r="B15" s="4"/>
      <c r="C15" s="19" t="s">
        <v>21</v>
      </c>
      <c r="H15" s="20"/>
    </row>
    <row r="16" spans="2:8" x14ac:dyDescent="0.25">
      <c r="B16" s="4"/>
      <c r="D16" s="95" t="s">
        <v>2</v>
      </c>
      <c r="E16" s="95"/>
      <c r="F16" s="95"/>
      <c r="G16" s="21">
        <f>INT(SUM(F18:F29)+SUM(G18:G29)/30)</f>
        <v>0</v>
      </c>
      <c r="H16" s="58">
        <f>G16*0.0095</f>
        <v>0</v>
      </c>
    </row>
    <row r="17" spans="2:8" x14ac:dyDescent="0.25">
      <c r="B17" s="22" t="s">
        <v>3</v>
      </c>
      <c r="C17" s="23" t="s">
        <v>4</v>
      </c>
      <c r="D17" s="24" t="s">
        <v>5</v>
      </c>
      <c r="E17" s="23" t="s">
        <v>6</v>
      </c>
      <c r="F17" s="23" t="s">
        <v>7</v>
      </c>
      <c r="G17" s="25" t="s">
        <v>8</v>
      </c>
      <c r="H17" s="87"/>
    </row>
    <row r="18" spans="2:8" x14ac:dyDescent="0.25">
      <c r="B18" s="35"/>
      <c r="C18" s="36"/>
      <c r="D18" s="26"/>
      <c r="E18" s="26"/>
      <c r="F18" s="27" t="str">
        <f>IF(ISBLANK(D18)," ",IF(ISBLANK(E18)," ",DATEDIF(D18,E18+1,"M")))</f>
        <v xml:space="preserve"> </v>
      </c>
      <c r="G18" s="28" t="str">
        <f>IF(ISBLANK(D18)," ",IF(ISBLANK(E18)," ",DATEDIF(D18,E18+1,"MD")))</f>
        <v xml:space="preserve"> </v>
      </c>
      <c r="H18" s="18"/>
    </row>
    <row r="19" spans="2:8" x14ac:dyDescent="0.25">
      <c r="B19" s="35"/>
      <c r="C19" s="36"/>
      <c r="D19" s="26"/>
      <c r="E19" s="26"/>
      <c r="F19" s="27" t="str">
        <f t="shared" ref="F19:F29" si="0">IF(ISBLANK(D19)," ",IF(ISBLANK(E19)," ",DATEDIF(D19,E19+1,"M")))</f>
        <v xml:space="preserve"> </v>
      </c>
      <c r="G19" s="28" t="str">
        <f t="shared" ref="G19:G29" si="1">IF(ISBLANK(D19)," ",IF(ISBLANK(E19)," ",DATEDIF(D19,E19+1,"MD")))</f>
        <v xml:space="preserve"> </v>
      </c>
      <c r="H19" s="18"/>
    </row>
    <row r="20" spans="2:8" x14ac:dyDescent="0.25">
      <c r="B20" s="35"/>
      <c r="C20" s="36"/>
      <c r="D20" s="26"/>
      <c r="E20" s="26"/>
      <c r="F20" s="27" t="str">
        <f t="shared" si="0"/>
        <v xml:space="preserve"> </v>
      </c>
      <c r="G20" s="28" t="str">
        <f t="shared" si="1"/>
        <v xml:space="preserve"> </v>
      </c>
      <c r="H20" s="18"/>
    </row>
    <row r="21" spans="2:8" x14ac:dyDescent="0.25">
      <c r="B21" s="35"/>
      <c r="C21" s="36"/>
      <c r="D21" s="26"/>
      <c r="E21" s="26"/>
      <c r="F21" s="27" t="str">
        <f t="shared" si="0"/>
        <v xml:space="preserve"> </v>
      </c>
      <c r="G21" s="28" t="str">
        <f t="shared" si="1"/>
        <v xml:space="preserve"> </v>
      </c>
      <c r="H21" s="18"/>
    </row>
    <row r="22" spans="2:8" x14ac:dyDescent="0.25">
      <c r="B22" s="35"/>
      <c r="C22" s="36"/>
      <c r="D22" s="26"/>
      <c r="E22" s="26"/>
      <c r="F22" s="27" t="str">
        <f t="shared" si="0"/>
        <v xml:space="preserve"> </v>
      </c>
      <c r="G22" s="28" t="str">
        <f t="shared" si="1"/>
        <v xml:space="preserve"> </v>
      </c>
      <c r="H22" s="18"/>
    </row>
    <row r="23" spans="2:8" x14ac:dyDescent="0.25">
      <c r="B23" s="35"/>
      <c r="C23" s="36"/>
      <c r="D23" s="26"/>
      <c r="E23" s="26"/>
      <c r="F23" s="27" t="str">
        <f t="shared" si="0"/>
        <v xml:space="preserve"> </v>
      </c>
      <c r="G23" s="28" t="str">
        <f t="shared" si="1"/>
        <v xml:space="preserve"> </v>
      </c>
      <c r="H23" s="18"/>
    </row>
    <row r="24" spans="2:8" x14ac:dyDescent="0.25">
      <c r="B24" s="35"/>
      <c r="C24" s="36"/>
      <c r="D24" s="26"/>
      <c r="E24" s="26"/>
      <c r="F24" s="27" t="str">
        <f t="shared" si="0"/>
        <v xml:space="preserve"> </v>
      </c>
      <c r="G24" s="28" t="str">
        <f t="shared" si="1"/>
        <v xml:space="preserve"> </v>
      </c>
      <c r="H24" s="18"/>
    </row>
    <row r="25" spans="2:8" x14ac:dyDescent="0.25">
      <c r="B25" s="35"/>
      <c r="C25" s="36"/>
      <c r="D25" s="26"/>
      <c r="E25" s="26"/>
      <c r="F25" s="27" t="str">
        <f t="shared" si="0"/>
        <v xml:space="preserve"> </v>
      </c>
      <c r="G25" s="28" t="str">
        <f t="shared" si="1"/>
        <v xml:space="preserve"> </v>
      </c>
      <c r="H25" s="18"/>
    </row>
    <row r="26" spans="2:8" x14ac:dyDescent="0.25">
      <c r="B26" s="35"/>
      <c r="C26" s="36"/>
      <c r="D26" s="26"/>
      <c r="E26" s="26"/>
      <c r="F26" s="27" t="str">
        <f t="shared" si="0"/>
        <v xml:space="preserve"> </v>
      </c>
      <c r="G26" s="28" t="str">
        <f t="shared" si="1"/>
        <v xml:space="preserve"> </v>
      </c>
      <c r="H26" s="18"/>
    </row>
    <row r="27" spans="2:8" x14ac:dyDescent="0.25">
      <c r="B27" s="35"/>
      <c r="C27" s="36"/>
      <c r="D27" s="26"/>
      <c r="E27" s="26"/>
      <c r="F27" s="27" t="str">
        <f t="shared" si="0"/>
        <v xml:space="preserve"> </v>
      </c>
      <c r="G27" s="28" t="str">
        <f t="shared" si="1"/>
        <v xml:space="preserve"> </v>
      </c>
      <c r="H27" s="18"/>
    </row>
    <row r="28" spans="2:8" x14ac:dyDescent="0.25">
      <c r="B28" s="35"/>
      <c r="C28" s="36"/>
      <c r="D28" s="26"/>
      <c r="E28" s="26"/>
      <c r="F28" s="27" t="str">
        <f t="shared" si="0"/>
        <v xml:space="preserve"> </v>
      </c>
      <c r="G28" s="28" t="str">
        <f t="shared" si="1"/>
        <v xml:space="preserve"> </v>
      </c>
      <c r="H28" s="18"/>
    </row>
    <row r="29" spans="2:8" x14ac:dyDescent="0.25">
      <c r="B29" s="35"/>
      <c r="C29" s="36"/>
      <c r="D29" s="26"/>
      <c r="E29" s="26"/>
      <c r="F29" s="27" t="str">
        <f t="shared" si="0"/>
        <v xml:space="preserve"> </v>
      </c>
      <c r="G29" s="28" t="str">
        <f t="shared" si="1"/>
        <v xml:space="preserve"> </v>
      </c>
      <c r="H29" s="29"/>
    </row>
    <row r="30" spans="2:8" x14ac:dyDescent="0.25">
      <c r="B30" s="4" t="s">
        <v>20</v>
      </c>
      <c r="D30" s="17"/>
      <c r="E30" s="17"/>
      <c r="F30" s="17"/>
      <c r="G30" s="17"/>
      <c r="H30" s="20"/>
    </row>
    <row r="31" spans="2:8" ht="15.75" thickBot="1" x14ac:dyDescent="0.3">
      <c r="B31" s="10"/>
      <c r="C31" s="77" t="s">
        <v>9</v>
      </c>
      <c r="D31" s="11"/>
      <c r="E31" s="11"/>
      <c r="F31" s="11"/>
      <c r="G31" s="11"/>
      <c r="H31" s="78">
        <f>VLOOKUP(C31,Hoja2!A3:B5,2,0)</f>
        <v>0</v>
      </c>
    </row>
    <row r="32" spans="2:8" ht="19.5" thickBot="1" x14ac:dyDescent="0.35">
      <c r="B32" s="30" t="s">
        <v>44</v>
      </c>
      <c r="C32" s="31"/>
      <c r="D32" s="31"/>
      <c r="E32" s="31"/>
      <c r="F32" s="31"/>
      <c r="G32" s="32">
        <f>H38+H43+H96+H99</f>
        <v>0</v>
      </c>
      <c r="H32" s="60">
        <f>IF(G32&lt;3.79,G32,3.79)</f>
        <v>0</v>
      </c>
    </row>
    <row r="33" spans="2:8" x14ac:dyDescent="0.25">
      <c r="B33" s="1" t="s">
        <v>41</v>
      </c>
      <c r="C33" s="2"/>
      <c r="D33" s="2"/>
      <c r="E33" s="2"/>
      <c r="F33" s="2"/>
      <c r="G33" s="64">
        <f>SUM(H39:H41)</f>
        <v>0</v>
      </c>
      <c r="H33" s="65">
        <f>IF(G33&lt;0.6,G33,0.6)</f>
        <v>0</v>
      </c>
    </row>
    <row r="34" spans="2:8" ht="80.25" customHeight="1" x14ac:dyDescent="0.25">
      <c r="B34" s="4"/>
      <c r="C34" s="63" t="s">
        <v>42</v>
      </c>
      <c r="H34" s="33"/>
    </row>
    <row r="35" spans="2:8" x14ac:dyDescent="0.25">
      <c r="B35" s="22" t="s">
        <v>3</v>
      </c>
      <c r="C35" s="34" t="s">
        <v>10</v>
      </c>
      <c r="H35" s="33"/>
    </row>
    <row r="36" spans="2:8" x14ac:dyDescent="0.25">
      <c r="B36" s="35"/>
      <c r="C36" s="36"/>
      <c r="H36" s="33"/>
    </row>
    <row r="37" spans="2:8" x14ac:dyDescent="0.25">
      <c r="B37" s="4"/>
      <c r="H37" s="33"/>
    </row>
    <row r="38" spans="2:8" x14ac:dyDescent="0.25">
      <c r="B38" s="22" t="s">
        <v>3</v>
      </c>
      <c r="C38" s="37" t="s">
        <v>11</v>
      </c>
      <c r="D38" s="37" t="s">
        <v>12</v>
      </c>
      <c r="E38" s="37"/>
      <c r="F38" s="37"/>
      <c r="G38" s="38">
        <f>SUM(H39:H41)</f>
        <v>0</v>
      </c>
      <c r="H38" s="39">
        <f>IF(G38&lt;2,G38,2)</f>
        <v>0</v>
      </c>
    </row>
    <row r="39" spans="2:8" x14ac:dyDescent="0.25">
      <c r="B39" s="35"/>
      <c r="C39" s="36"/>
      <c r="D39" s="96" t="s">
        <v>9</v>
      </c>
      <c r="E39" s="96"/>
      <c r="F39" s="96"/>
      <c r="G39" s="96"/>
      <c r="H39" s="62">
        <f>VLOOKUP(D39,Hoja2!A25:B29,2,0)</f>
        <v>0</v>
      </c>
    </row>
    <row r="40" spans="2:8" x14ac:dyDescent="0.25">
      <c r="B40" s="35"/>
      <c r="C40" s="36"/>
      <c r="D40" s="96" t="s">
        <v>9</v>
      </c>
      <c r="E40" s="96"/>
      <c r="F40" s="96"/>
      <c r="G40" s="96"/>
      <c r="H40" s="62">
        <f>VLOOKUP(D40,Hoja2!A25:B29,2,0)</f>
        <v>0</v>
      </c>
    </row>
    <row r="41" spans="2:8" x14ac:dyDescent="0.25">
      <c r="B41" s="40"/>
      <c r="C41" s="41"/>
      <c r="D41" s="97" t="s">
        <v>9</v>
      </c>
      <c r="E41" s="97"/>
      <c r="F41" s="97"/>
      <c r="G41" s="97"/>
      <c r="H41" s="62">
        <f>VLOOKUP(D41,Hoja2!A25:B29,2,0)</f>
        <v>0</v>
      </c>
    </row>
    <row r="42" spans="2:8" x14ac:dyDescent="0.25">
      <c r="B42" s="4"/>
      <c r="H42" s="42"/>
    </row>
    <row r="43" spans="2:8" x14ac:dyDescent="0.25">
      <c r="B43" s="4" t="s">
        <v>45</v>
      </c>
      <c r="G43" s="38">
        <f>SUM(H95+H70)</f>
        <v>0</v>
      </c>
      <c r="H43" s="62">
        <f>IF(G43&lt;1.99,G43,1.99)</f>
        <v>0</v>
      </c>
    </row>
    <row r="44" spans="2:8" ht="90.75" customHeight="1" x14ac:dyDescent="0.25">
      <c r="B44" s="92" t="s">
        <v>46</v>
      </c>
      <c r="C44" s="93"/>
      <c r="H44" s="42"/>
    </row>
    <row r="45" spans="2:8" ht="39" customHeight="1" x14ac:dyDescent="0.25">
      <c r="B45" s="90" t="s">
        <v>47</v>
      </c>
      <c r="C45" s="91"/>
      <c r="D45" s="91"/>
      <c r="E45" s="91"/>
      <c r="F45" s="91"/>
      <c r="H45" s="42"/>
    </row>
    <row r="46" spans="2:8" ht="29.25" customHeight="1" x14ac:dyDescent="0.25">
      <c r="B46" s="22" t="s">
        <v>3</v>
      </c>
      <c r="C46" s="37" t="s">
        <v>13</v>
      </c>
      <c r="D46" s="37" t="s">
        <v>14</v>
      </c>
      <c r="E46" s="37"/>
      <c r="F46" s="37"/>
      <c r="G46" s="37" t="s">
        <v>15</v>
      </c>
      <c r="H46" s="42"/>
    </row>
    <row r="47" spans="2:8" ht="15" customHeight="1" x14ac:dyDescent="0.25">
      <c r="B47" s="35"/>
      <c r="C47" s="43"/>
      <c r="D47" s="94"/>
      <c r="E47" s="94"/>
      <c r="F47" s="44"/>
      <c r="G47" s="36"/>
      <c r="H47" s="62">
        <f>G47*0.0023</f>
        <v>0</v>
      </c>
    </row>
    <row r="48" spans="2:8" ht="15" customHeight="1" x14ac:dyDescent="0.25">
      <c r="B48" s="35"/>
      <c r="C48" s="43"/>
      <c r="D48" s="94"/>
      <c r="E48" s="94"/>
      <c r="F48" s="44"/>
      <c r="G48" s="36"/>
      <c r="H48" s="62">
        <f t="shared" ref="H48:H69" si="2">G48*0.0023</f>
        <v>0</v>
      </c>
    </row>
    <row r="49" spans="2:8" ht="15" customHeight="1" x14ac:dyDescent="0.25">
      <c r="B49" s="35"/>
      <c r="C49" s="43"/>
      <c r="D49" s="94"/>
      <c r="E49" s="94"/>
      <c r="F49" s="44"/>
      <c r="G49" s="36"/>
      <c r="H49" s="62">
        <f t="shared" si="2"/>
        <v>0</v>
      </c>
    </row>
    <row r="50" spans="2:8" ht="15" customHeight="1" x14ac:dyDescent="0.25">
      <c r="B50" s="35"/>
      <c r="C50" s="43"/>
      <c r="D50" s="94"/>
      <c r="E50" s="94"/>
      <c r="F50" s="44"/>
      <c r="G50" s="36"/>
      <c r="H50" s="62">
        <f t="shared" si="2"/>
        <v>0</v>
      </c>
    </row>
    <row r="51" spans="2:8" ht="15" customHeight="1" x14ac:dyDescent="0.25">
      <c r="B51" s="35"/>
      <c r="C51" s="43"/>
      <c r="D51" s="94"/>
      <c r="E51" s="94"/>
      <c r="F51" s="44"/>
      <c r="G51" s="36"/>
      <c r="H51" s="62">
        <f t="shared" si="2"/>
        <v>0</v>
      </c>
    </row>
    <row r="52" spans="2:8" ht="15" customHeight="1" x14ac:dyDescent="0.25">
      <c r="B52" s="35"/>
      <c r="C52" s="43"/>
      <c r="D52" s="94"/>
      <c r="E52" s="94"/>
      <c r="F52" s="44"/>
      <c r="G52" s="36"/>
      <c r="H52" s="62">
        <f t="shared" si="2"/>
        <v>0</v>
      </c>
    </row>
    <row r="53" spans="2:8" ht="15" customHeight="1" x14ac:dyDescent="0.25">
      <c r="B53" s="35"/>
      <c r="C53" s="43"/>
      <c r="D53" s="94"/>
      <c r="E53" s="94"/>
      <c r="F53" s="44"/>
      <c r="G53" s="36"/>
      <c r="H53" s="62">
        <f t="shared" si="2"/>
        <v>0</v>
      </c>
    </row>
    <row r="54" spans="2:8" ht="15" customHeight="1" x14ac:dyDescent="0.25">
      <c r="B54" s="35"/>
      <c r="C54" s="43"/>
      <c r="D54" s="94"/>
      <c r="E54" s="94"/>
      <c r="F54" s="44"/>
      <c r="G54" s="36"/>
      <c r="H54" s="62">
        <f t="shared" si="2"/>
        <v>0</v>
      </c>
    </row>
    <row r="55" spans="2:8" ht="15" customHeight="1" x14ac:dyDescent="0.25">
      <c r="B55" s="35"/>
      <c r="C55" s="43"/>
      <c r="D55" s="94"/>
      <c r="E55" s="94"/>
      <c r="F55" s="44"/>
      <c r="G55" s="36"/>
      <c r="H55" s="62">
        <f t="shared" si="2"/>
        <v>0</v>
      </c>
    </row>
    <row r="56" spans="2:8" ht="15" customHeight="1" x14ac:dyDescent="0.25">
      <c r="B56" s="35"/>
      <c r="C56" s="43"/>
      <c r="D56" s="94"/>
      <c r="E56" s="94"/>
      <c r="F56" s="44"/>
      <c r="G56" s="36"/>
      <c r="H56" s="62">
        <f t="shared" si="2"/>
        <v>0</v>
      </c>
    </row>
    <row r="57" spans="2:8" ht="15" customHeight="1" x14ac:dyDescent="0.25">
      <c r="B57" s="35"/>
      <c r="C57" s="43"/>
      <c r="D57" s="94"/>
      <c r="E57" s="94"/>
      <c r="F57" s="44"/>
      <c r="G57" s="36"/>
      <c r="H57" s="62">
        <f t="shared" si="2"/>
        <v>0</v>
      </c>
    </row>
    <row r="58" spans="2:8" ht="15" customHeight="1" x14ac:dyDescent="0.25">
      <c r="B58" s="35"/>
      <c r="C58" s="43"/>
      <c r="D58" s="94"/>
      <c r="E58" s="94"/>
      <c r="F58" s="44"/>
      <c r="G58" s="36"/>
      <c r="H58" s="62">
        <f t="shared" si="2"/>
        <v>0</v>
      </c>
    </row>
    <row r="59" spans="2:8" ht="15" customHeight="1" x14ac:dyDescent="0.25">
      <c r="B59" s="35"/>
      <c r="C59" s="43"/>
      <c r="D59" s="94"/>
      <c r="E59" s="94"/>
      <c r="F59" s="44"/>
      <c r="G59" s="36"/>
      <c r="H59" s="62">
        <f t="shared" si="2"/>
        <v>0</v>
      </c>
    </row>
    <row r="60" spans="2:8" ht="15" customHeight="1" x14ac:dyDescent="0.25">
      <c r="B60" s="35"/>
      <c r="C60" s="43"/>
      <c r="D60" s="94"/>
      <c r="E60" s="94"/>
      <c r="F60" s="44"/>
      <c r="G60" s="36"/>
      <c r="H60" s="62">
        <f t="shared" si="2"/>
        <v>0</v>
      </c>
    </row>
    <row r="61" spans="2:8" ht="15" customHeight="1" x14ac:dyDescent="0.25">
      <c r="B61" s="35"/>
      <c r="C61" s="43"/>
      <c r="D61" s="94"/>
      <c r="E61" s="94"/>
      <c r="F61" s="44"/>
      <c r="G61" s="36"/>
      <c r="H61" s="62">
        <f t="shared" si="2"/>
        <v>0</v>
      </c>
    </row>
    <row r="62" spans="2:8" ht="15" customHeight="1" x14ac:dyDescent="0.25">
      <c r="B62" s="35"/>
      <c r="C62" s="43"/>
      <c r="D62" s="94"/>
      <c r="E62" s="94"/>
      <c r="F62" s="44"/>
      <c r="G62" s="36"/>
      <c r="H62" s="62">
        <f t="shared" si="2"/>
        <v>0</v>
      </c>
    </row>
    <row r="63" spans="2:8" ht="15" customHeight="1" x14ac:dyDescent="0.25">
      <c r="B63" s="35"/>
      <c r="C63" s="43"/>
      <c r="D63" s="94"/>
      <c r="E63" s="94"/>
      <c r="F63" s="44"/>
      <c r="G63" s="36"/>
      <c r="H63" s="62">
        <f t="shared" si="2"/>
        <v>0</v>
      </c>
    </row>
    <row r="64" spans="2:8" ht="15" customHeight="1" x14ac:dyDescent="0.25">
      <c r="B64" s="35"/>
      <c r="C64" s="43"/>
      <c r="D64" s="94"/>
      <c r="E64" s="94"/>
      <c r="F64" s="44"/>
      <c r="G64" s="36"/>
      <c r="H64" s="62">
        <f t="shared" si="2"/>
        <v>0</v>
      </c>
    </row>
    <row r="65" spans="2:8" ht="15" customHeight="1" x14ac:dyDescent="0.25">
      <c r="B65" s="35"/>
      <c r="C65" s="43"/>
      <c r="D65" s="94"/>
      <c r="E65" s="94"/>
      <c r="F65" s="44"/>
      <c r="G65" s="36"/>
      <c r="H65" s="62">
        <f t="shared" si="2"/>
        <v>0</v>
      </c>
    </row>
    <row r="66" spans="2:8" ht="15" customHeight="1" x14ac:dyDescent="0.25">
      <c r="B66" s="35"/>
      <c r="C66" s="43"/>
      <c r="D66" s="94"/>
      <c r="E66" s="94"/>
      <c r="F66" s="44"/>
      <c r="G66" s="36"/>
      <c r="H66" s="62">
        <f t="shared" si="2"/>
        <v>0</v>
      </c>
    </row>
    <row r="67" spans="2:8" ht="15" customHeight="1" x14ac:dyDescent="0.25">
      <c r="B67" s="35"/>
      <c r="C67" s="43"/>
      <c r="D67" s="94"/>
      <c r="E67" s="94"/>
      <c r="F67" s="44"/>
      <c r="G67" s="36"/>
      <c r="H67" s="62">
        <f t="shared" si="2"/>
        <v>0</v>
      </c>
    </row>
    <row r="68" spans="2:8" ht="15" customHeight="1" x14ac:dyDescent="0.25">
      <c r="B68" s="35"/>
      <c r="C68" s="43"/>
      <c r="D68" s="94"/>
      <c r="E68" s="94"/>
      <c r="F68" s="44"/>
      <c r="G68" s="36"/>
      <c r="H68" s="62">
        <f t="shared" si="2"/>
        <v>0</v>
      </c>
    </row>
    <row r="69" spans="2:8" ht="15" customHeight="1" x14ac:dyDescent="0.25">
      <c r="B69" s="35"/>
      <c r="C69" s="43"/>
      <c r="D69" s="94"/>
      <c r="E69" s="94"/>
      <c r="F69" s="44"/>
      <c r="G69" s="36"/>
      <c r="H69" s="62">
        <f t="shared" si="2"/>
        <v>0</v>
      </c>
    </row>
    <row r="70" spans="2:8" ht="15" customHeight="1" x14ac:dyDescent="0.25">
      <c r="B70" s="68"/>
      <c r="C70" s="69"/>
      <c r="D70" s="72"/>
      <c r="E70" s="72"/>
      <c r="F70" s="70"/>
      <c r="G70" s="71">
        <f>SUM(G47:G69)</f>
        <v>0</v>
      </c>
      <c r="H70" s="62">
        <f>G70*0.0023</f>
        <v>0</v>
      </c>
    </row>
    <row r="71" spans="2:8" ht="42" customHeight="1" x14ac:dyDescent="0.25">
      <c r="B71" s="90" t="s">
        <v>51</v>
      </c>
      <c r="C71" s="91"/>
      <c r="D71" s="91"/>
      <c r="E71" s="91"/>
      <c r="F71" s="91"/>
      <c r="H71" s="42"/>
    </row>
    <row r="72" spans="2:8" ht="17.25" customHeight="1" x14ac:dyDescent="0.25">
      <c r="B72" s="22" t="s">
        <v>3</v>
      </c>
      <c r="C72" s="37" t="s">
        <v>13</v>
      </c>
      <c r="D72" s="37" t="s">
        <v>14</v>
      </c>
      <c r="E72" s="37"/>
      <c r="F72" s="37"/>
      <c r="G72" s="37" t="s">
        <v>15</v>
      </c>
      <c r="H72" s="62"/>
    </row>
    <row r="73" spans="2:8" x14ac:dyDescent="0.25">
      <c r="B73" s="35"/>
      <c r="C73" s="43"/>
      <c r="D73" s="94"/>
      <c r="E73" s="94"/>
      <c r="F73" s="44"/>
      <c r="G73" s="36"/>
      <c r="H73" s="62">
        <f>G73*0.0031</f>
        <v>0</v>
      </c>
    </row>
    <row r="74" spans="2:8" x14ac:dyDescent="0.25">
      <c r="B74" s="35"/>
      <c r="C74" s="43"/>
      <c r="D74" s="94"/>
      <c r="E74" s="94"/>
      <c r="F74" s="44"/>
      <c r="G74" s="36"/>
      <c r="H74" s="62">
        <f t="shared" ref="H74:H94" si="3">G74*0.0031</f>
        <v>0</v>
      </c>
    </row>
    <row r="75" spans="2:8" x14ac:dyDescent="0.25">
      <c r="B75" s="35"/>
      <c r="C75" s="43"/>
      <c r="D75" s="94"/>
      <c r="E75" s="94"/>
      <c r="F75" s="44"/>
      <c r="G75" s="36"/>
      <c r="H75" s="62">
        <f t="shared" si="3"/>
        <v>0</v>
      </c>
    </row>
    <row r="76" spans="2:8" x14ac:dyDescent="0.25">
      <c r="B76" s="35"/>
      <c r="C76" s="43"/>
      <c r="D76" s="94"/>
      <c r="E76" s="94"/>
      <c r="F76" s="44"/>
      <c r="G76" s="36"/>
      <c r="H76" s="62">
        <f t="shared" si="3"/>
        <v>0</v>
      </c>
    </row>
    <row r="77" spans="2:8" x14ac:dyDescent="0.25">
      <c r="B77" s="35"/>
      <c r="C77" s="43"/>
      <c r="D77" s="94"/>
      <c r="E77" s="94"/>
      <c r="F77" s="44"/>
      <c r="G77" s="36"/>
      <c r="H77" s="62">
        <f t="shared" si="3"/>
        <v>0</v>
      </c>
    </row>
    <row r="78" spans="2:8" x14ac:dyDescent="0.25">
      <c r="B78" s="35"/>
      <c r="C78" s="43"/>
      <c r="D78" s="94"/>
      <c r="E78" s="94"/>
      <c r="F78" s="44"/>
      <c r="G78" s="36"/>
      <c r="H78" s="62">
        <f t="shared" si="3"/>
        <v>0</v>
      </c>
    </row>
    <row r="79" spans="2:8" x14ac:dyDescent="0.25">
      <c r="B79" s="35"/>
      <c r="C79" s="43"/>
      <c r="D79" s="94"/>
      <c r="E79" s="94"/>
      <c r="F79" s="44"/>
      <c r="G79" s="36"/>
      <c r="H79" s="62">
        <f t="shared" si="3"/>
        <v>0</v>
      </c>
    </row>
    <row r="80" spans="2:8" x14ac:dyDescent="0.25">
      <c r="B80" s="35"/>
      <c r="C80" s="43"/>
      <c r="D80" s="94"/>
      <c r="E80" s="94"/>
      <c r="F80" s="44"/>
      <c r="G80" s="36"/>
      <c r="H80" s="62">
        <f t="shared" si="3"/>
        <v>0</v>
      </c>
    </row>
    <row r="81" spans="2:8" x14ac:dyDescent="0.25">
      <c r="B81" s="35"/>
      <c r="C81" s="43"/>
      <c r="D81" s="94"/>
      <c r="E81" s="94"/>
      <c r="F81" s="44"/>
      <c r="G81" s="36"/>
      <c r="H81" s="62">
        <f t="shared" si="3"/>
        <v>0</v>
      </c>
    </row>
    <row r="82" spans="2:8" x14ac:dyDescent="0.25">
      <c r="B82" s="35"/>
      <c r="C82" s="43"/>
      <c r="D82" s="94"/>
      <c r="E82" s="94"/>
      <c r="F82" s="44"/>
      <c r="G82" s="36"/>
      <c r="H82" s="62">
        <f t="shared" si="3"/>
        <v>0</v>
      </c>
    </row>
    <row r="83" spans="2:8" x14ac:dyDescent="0.25">
      <c r="B83" s="35"/>
      <c r="C83" s="43"/>
      <c r="D83" s="94"/>
      <c r="E83" s="94"/>
      <c r="F83" s="44"/>
      <c r="G83" s="36"/>
      <c r="H83" s="62">
        <f t="shared" si="3"/>
        <v>0</v>
      </c>
    </row>
    <row r="84" spans="2:8" x14ac:dyDescent="0.25">
      <c r="B84" s="35"/>
      <c r="C84" s="43"/>
      <c r="D84" s="94"/>
      <c r="E84" s="94"/>
      <c r="F84" s="44"/>
      <c r="G84" s="36"/>
      <c r="H84" s="62">
        <f t="shared" si="3"/>
        <v>0</v>
      </c>
    </row>
    <row r="85" spans="2:8" x14ac:dyDescent="0.25">
      <c r="B85" s="35"/>
      <c r="C85" s="43"/>
      <c r="D85" s="94"/>
      <c r="E85" s="94"/>
      <c r="F85" s="44"/>
      <c r="G85" s="36"/>
      <c r="H85" s="62">
        <f t="shared" si="3"/>
        <v>0</v>
      </c>
    </row>
    <row r="86" spans="2:8" x14ac:dyDescent="0.25">
      <c r="B86" s="35"/>
      <c r="C86" s="43"/>
      <c r="D86" s="94"/>
      <c r="E86" s="94"/>
      <c r="F86" s="44"/>
      <c r="G86" s="36"/>
      <c r="H86" s="62">
        <f t="shared" si="3"/>
        <v>0</v>
      </c>
    </row>
    <row r="87" spans="2:8" x14ac:dyDescent="0.25">
      <c r="B87" s="35"/>
      <c r="C87" s="43"/>
      <c r="D87" s="94"/>
      <c r="E87" s="94"/>
      <c r="F87" s="44"/>
      <c r="G87" s="36"/>
      <c r="H87" s="62">
        <f t="shared" si="3"/>
        <v>0</v>
      </c>
    </row>
    <row r="88" spans="2:8" x14ac:dyDescent="0.25">
      <c r="B88" s="35"/>
      <c r="C88" s="43"/>
      <c r="D88" s="94"/>
      <c r="E88" s="94"/>
      <c r="F88" s="44"/>
      <c r="G88" s="36"/>
      <c r="H88" s="62">
        <f t="shared" si="3"/>
        <v>0</v>
      </c>
    </row>
    <row r="89" spans="2:8" x14ac:dyDescent="0.25">
      <c r="B89" s="35"/>
      <c r="C89" s="43"/>
      <c r="D89" s="94"/>
      <c r="E89" s="94"/>
      <c r="F89" s="44"/>
      <c r="G89" s="36"/>
      <c r="H89" s="62">
        <f t="shared" si="3"/>
        <v>0</v>
      </c>
    </row>
    <row r="90" spans="2:8" x14ac:dyDescent="0.25">
      <c r="B90" s="35"/>
      <c r="C90" s="43"/>
      <c r="D90" s="94"/>
      <c r="E90" s="94"/>
      <c r="F90" s="44"/>
      <c r="G90" s="36"/>
      <c r="H90" s="62">
        <f t="shared" si="3"/>
        <v>0</v>
      </c>
    </row>
    <row r="91" spans="2:8" x14ac:dyDescent="0.25">
      <c r="B91" s="35"/>
      <c r="C91" s="43"/>
      <c r="D91" s="94"/>
      <c r="E91" s="94"/>
      <c r="F91" s="44"/>
      <c r="G91" s="36"/>
      <c r="H91" s="62">
        <f t="shared" si="3"/>
        <v>0</v>
      </c>
    </row>
    <row r="92" spans="2:8" x14ac:dyDescent="0.25">
      <c r="B92" s="35"/>
      <c r="C92" s="43"/>
      <c r="D92" s="94"/>
      <c r="E92" s="94"/>
      <c r="F92" s="44"/>
      <c r="G92" s="36"/>
      <c r="H92" s="62">
        <f t="shared" si="3"/>
        <v>0</v>
      </c>
    </row>
    <row r="93" spans="2:8" x14ac:dyDescent="0.25">
      <c r="B93" s="35"/>
      <c r="C93" s="43"/>
      <c r="D93" s="94"/>
      <c r="E93" s="94"/>
      <c r="F93" s="44"/>
      <c r="G93" s="36"/>
      <c r="H93" s="62">
        <f t="shared" si="3"/>
        <v>0</v>
      </c>
    </row>
    <row r="94" spans="2:8" x14ac:dyDescent="0.25">
      <c r="B94" s="35"/>
      <c r="C94" s="43"/>
      <c r="D94" s="94"/>
      <c r="E94" s="94"/>
      <c r="F94" s="44"/>
      <c r="G94" s="36"/>
      <c r="H94" s="62">
        <f t="shared" si="3"/>
        <v>0</v>
      </c>
    </row>
    <row r="95" spans="2:8" x14ac:dyDescent="0.25">
      <c r="B95" s="68"/>
      <c r="C95" s="69"/>
      <c r="D95" s="98"/>
      <c r="E95" s="98"/>
      <c r="F95" s="98"/>
      <c r="G95" s="71">
        <f>SUM(G73:G94)</f>
        <v>0</v>
      </c>
      <c r="H95" s="62">
        <f>G95*0.0031</f>
        <v>0</v>
      </c>
    </row>
    <row r="96" spans="2:8" x14ac:dyDescent="0.25">
      <c r="B96" s="16" t="s">
        <v>48</v>
      </c>
      <c r="C96" s="17"/>
      <c r="D96" s="17"/>
      <c r="E96" s="17"/>
      <c r="F96" s="17"/>
      <c r="G96" s="17"/>
      <c r="H96" s="61">
        <f>H98</f>
        <v>0</v>
      </c>
    </row>
    <row r="97" spans="2:8" ht="64.5" customHeight="1" x14ac:dyDescent="0.25">
      <c r="B97" s="4"/>
      <c r="C97" s="19" t="s">
        <v>49</v>
      </c>
      <c r="H97" s="42"/>
    </row>
    <row r="98" spans="2:8" x14ac:dyDescent="0.25">
      <c r="B98" s="46"/>
      <c r="C98" s="45"/>
      <c r="D98" s="102" t="s">
        <v>9</v>
      </c>
      <c r="E98" s="102"/>
      <c r="F98" s="102"/>
      <c r="G98" s="102"/>
      <c r="H98" s="66">
        <f>VLOOKUP(D98,Hoja2!A9:B14,2,0)</f>
        <v>0</v>
      </c>
    </row>
    <row r="99" spans="2:8" x14ac:dyDescent="0.25">
      <c r="B99" s="4" t="s">
        <v>53</v>
      </c>
      <c r="C99" s="17"/>
      <c r="D99" s="17"/>
      <c r="E99" s="17"/>
      <c r="F99" s="17"/>
      <c r="G99" s="47">
        <f>SUM(H102:H107)</f>
        <v>0</v>
      </c>
      <c r="H99" s="61">
        <f>IF(G99&lt;0.6,G99,0.6)</f>
        <v>0</v>
      </c>
    </row>
    <row r="100" spans="2:8" ht="87" customHeight="1" x14ac:dyDescent="0.25">
      <c r="B100" s="4"/>
      <c r="C100" s="19" t="s">
        <v>50</v>
      </c>
      <c r="H100" s="42"/>
    </row>
    <row r="101" spans="2:8" x14ac:dyDescent="0.25">
      <c r="B101" s="22" t="s">
        <v>3</v>
      </c>
      <c r="C101" s="37" t="s">
        <v>16</v>
      </c>
      <c r="D101" s="37" t="s">
        <v>12</v>
      </c>
      <c r="E101" s="37"/>
      <c r="F101" s="37"/>
      <c r="H101" s="42"/>
    </row>
    <row r="102" spans="2:8" x14ac:dyDescent="0.25">
      <c r="B102" s="35"/>
      <c r="C102" s="36"/>
      <c r="D102" s="100" t="s">
        <v>9</v>
      </c>
      <c r="E102" s="100"/>
      <c r="F102" s="100"/>
      <c r="G102" s="100"/>
      <c r="H102" s="62">
        <f>VLOOKUP(D102,Hoja2!A17:B22,2,0)</f>
        <v>0</v>
      </c>
    </row>
    <row r="103" spans="2:8" x14ac:dyDescent="0.25">
      <c r="B103" s="35"/>
      <c r="C103" s="36"/>
      <c r="D103" s="100" t="s">
        <v>9</v>
      </c>
      <c r="E103" s="100"/>
      <c r="F103" s="100"/>
      <c r="G103" s="100"/>
      <c r="H103" s="62">
        <f>VLOOKUP(D103,Hoja2!A17:$B$22,2,0)</f>
        <v>0</v>
      </c>
    </row>
    <row r="104" spans="2:8" x14ac:dyDescent="0.25">
      <c r="B104" s="35"/>
      <c r="C104" s="36"/>
      <c r="D104" s="100" t="s">
        <v>9</v>
      </c>
      <c r="E104" s="100"/>
      <c r="F104" s="100"/>
      <c r="G104" s="100"/>
      <c r="H104" s="62">
        <f>VLOOKUP(D104,Hoja2!A17:B22,2,0)</f>
        <v>0</v>
      </c>
    </row>
    <row r="105" spans="2:8" x14ac:dyDescent="0.25">
      <c r="B105" s="35"/>
      <c r="C105" s="36"/>
      <c r="D105" s="100" t="s">
        <v>9</v>
      </c>
      <c r="E105" s="100"/>
      <c r="F105" s="100"/>
      <c r="G105" s="100"/>
      <c r="H105" s="62">
        <f>VLOOKUP(D105,Hoja2!A17:B22,2,0)</f>
        <v>0</v>
      </c>
    </row>
    <row r="106" spans="2:8" x14ac:dyDescent="0.25">
      <c r="B106" s="35"/>
      <c r="C106" s="36"/>
      <c r="D106" s="100" t="s">
        <v>9</v>
      </c>
      <c r="E106" s="100"/>
      <c r="F106" s="100"/>
      <c r="G106" s="100"/>
      <c r="H106" s="62">
        <f>VLOOKUP(D106,Hoja2!A21:B26,2,0)</f>
        <v>0</v>
      </c>
    </row>
    <row r="107" spans="2:8" ht="15.75" thickBot="1" x14ac:dyDescent="0.3">
      <c r="B107" s="48"/>
      <c r="C107" s="49"/>
      <c r="D107" s="101" t="s">
        <v>9</v>
      </c>
      <c r="E107" s="101"/>
      <c r="F107" s="101"/>
      <c r="G107" s="101"/>
      <c r="H107" s="67">
        <f>VLOOKUP(D107,Hoja2!A17:B22,2,0)</f>
        <v>0</v>
      </c>
    </row>
    <row r="108" spans="2:8" ht="15.75" thickBot="1" x14ac:dyDescent="0.3">
      <c r="B108" s="80"/>
      <c r="C108" s="81"/>
      <c r="D108" s="82"/>
      <c r="E108" s="82"/>
      <c r="F108" s="82"/>
      <c r="G108" s="82"/>
      <c r="H108" s="67"/>
    </row>
    <row r="109" spans="2:8" ht="19.5" thickBot="1" x14ac:dyDescent="0.35">
      <c r="B109" s="30" t="s">
        <v>54</v>
      </c>
      <c r="C109" s="73"/>
      <c r="D109" s="73"/>
      <c r="E109" s="73"/>
      <c r="F109" s="73"/>
      <c r="G109" s="74">
        <f>H110+H127</f>
        <v>0</v>
      </c>
      <c r="H109" s="59">
        <f>IF(G109&lt;5.63,G109,5.63)</f>
        <v>0</v>
      </c>
    </row>
    <row r="110" spans="2:8" ht="42" customHeight="1" x14ac:dyDescent="0.25">
      <c r="B110" s="1"/>
      <c r="C110" s="99" t="s">
        <v>55</v>
      </c>
      <c r="D110" s="99"/>
      <c r="E110" s="2"/>
      <c r="F110" s="2"/>
      <c r="G110" s="75"/>
      <c r="H110" s="86">
        <f>IF(H111&lt;5.63,H111,5.63)</f>
        <v>0</v>
      </c>
    </row>
    <row r="111" spans="2:8" x14ac:dyDescent="0.25">
      <c r="B111" s="4"/>
      <c r="D111" s="95" t="s">
        <v>2</v>
      </c>
      <c r="E111" s="95"/>
      <c r="F111" s="95"/>
      <c r="G111" s="21">
        <f>INT(SUM(F113:F124)+SUM(G113:G124)/30)</f>
        <v>0</v>
      </c>
      <c r="H111" s="87">
        <f>G111*0.028</f>
        <v>0</v>
      </c>
    </row>
    <row r="112" spans="2:8" x14ac:dyDescent="0.25">
      <c r="B112" s="22" t="s">
        <v>3</v>
      </c>
      <c r="C112" s="23" t="s">
        <v>4</v>
      </c>
      <c r="D112" s="24" t="s">
        <v>5</v>
      </c>
      <c r="E112" s="23" t="s">
        <v>6</v>
      </c>
      <c r="F112" s="23" t="s">
        <v>7</v>
      </c>
      <c r="G112" s="25" t="s">
        <v>8</v>
      </c>
      <c r="H112" s="88"/>
    </row>
    <row r="113" spans="2:8" x14ac:dyDescent="0.25">
      <c r="B113" s="35"/>
      <c r="C113" s="36"/>
      <c r="D113" s="26"/>
      <c r="E113" s="26"/>
      <c r="F113" s="27" t="str">
        <f>IF(ISBLANK(D113)," ",IF(ISBLANK(E113)," ",DATEDIF(D113,E113+1,"M")))</f>
        <v xml:space="preserve"> </v>
      </c>
      <c r="G113" s="28" t="str">
        <f>IF(ISBLANK(D113)," ",IF(ISBLANK(E113)," ",DATEDIF(D113,E113+1,"MD")))</f>
        <v xml:space="preserve"> </v>
      </c>
      <c r="H113" s="5"/>
    </row>
    <row r="114" spans="2:8" x14ac:dyDescent="0.25">
      <c r="B114" s="35"/>
      <c r="C114" s="36"/>
      <c r="D114" s="26"/>
      <c r="E114" s="26"/>
      <c r="F114" s="27" t="str">
        <f t="shared" ref="F114:F124" si="4">IF(ISBLANK(D114)," ",IF(ISBLANK(E114)," ",DATEDIF(D114,E114+1,"M")))</f>
        <v xml:space="preserve"> </v>
      </c>
      <c r="G114" s="28" t="str">
        <f t="shared" ref="G114:G124" si="5">IF(ISBLANK(D114)," ",IF(ISBLANK(E114)," ",DATEDIF(D114,E114+1,"MD")))</f>
        <v xml:space="preserve"> </v>
      </c>
      <c r="H114" s="5"/>
    </row>
    <row r="115" spans="2:8" x14ac:dyDescent="0.25">
      <c r="B115" s="35"/>
      <c r="C115" s="36"/>
      <c r="D115" s="26"/>
      <c r="E115" s="26"/>
      <c r="F115" s="27" t="str">
        <f t="shared" si="4"/>
        <v xml:space="preserve"> </v>
      </c>
      <c r="G115" s="28" t="str">
        <f t="shared" si="5"/>
        <v xml:space="preserve"> </v>
      </c>
      <c r="H115" s="5"/>
    </row>
    <row r="116" spans="2:8" x14ac:dyDescent="0.25">
      <c r="B116" s="35"/>
      <c r="C116" s="36"/>
      <c r="D116" s="26"/>
      <c r="E116" s="26"/>
      <c r="F116" s="27" t="str">
        <f t="shared" si="4"/>
        <v xml:space="preserve"> </v>
      </c>
      <c r="G116" s="28" t="str">
        <f t="shared" si="5"/>
        <v xml:space="preserve"> </v>
      </c>
      <c r="H116" s="5"/>
    </row>
    <row r="117" spans="2:8" x14ac:dyDescent="0.25">
      <c r="B117" s="35"/>
      <c r="C117" s="36"/>
      <c r="D117" s="26"/>
      <c r="E117" s="26"/>
      <c r="F117" s="27" t="str">
        <f t="shared" si="4"/>
        <v xml:space="preserve"> </v>
      </c>
      <c r="G117" s="28" t="str">
        <f t="shared" si="5"/>
        <v xml:space="preserve"> </v>
      </c>
      <c r="H117" s="5"/>
    </row>
    <row r="118" spans="2:8" x14ac:dyDescent="0.25">
      <c r="B118" s="35"/>
      <c r="C118" s="36"/>
      <c r="D118" s="26"/>
      <c r="E118" s="26"/>
      <c r="F118" s="27" t="str">
        <f t="shared" si="4"/>
        <v xml:space="preserve"> </v>
      </c>
      <c r="G118" s="28" t="str">
        <f t="shared" si="5"/>
        <v xml:space="preserve"> </v>
      </c>
      <c r="H118" s="5"/>
    </row>
    <row r="119" spans="2:8" x14ac:dyDescent="0.25">
      <c r="B119" s="35"/>
      <c r="C119" s="36"/>
      <c r="D119" s="26"/>
      <c r="E119" s="26"/>
      <c r="F119" s="27" t="str">
        <f t="shared" si="4"/>
        <v xml:space="preserve"> </v>
      </c>
      <c r="G119" s="28" t="str">
        <f t="shared" si="5"/>
        <v xml:space="preserve"> </v>
      </c>
      <c r="H119" s="5"/>
    </row>
    <row r="120" spans="2:8" x14ac:dyDescent="0.25">
      <c r="B120" s="35"/>
      <c r="C120" s="36"/>
      <c r="D120" s="26"/>
      <c r="E120" s="26"/>
      <c r="F120" s="27" t="str">
        <f t="shared" si="4"/>
        <v xml:space="preserve"> </v>
      </c>
      <c r="G120" s="28" t="str">
        <f t="shared" si="5"/>
        <v xml:space="preserve"> </v>
      </c>
      <c r="H120" s="5"/>
    </row>
    <row r="121" spans="2:8" x14ac:dyDescent="0.25">
      <c r="B121" s="35"/>
      <c r="C121" s="36"/>
      <c r="D121" s="26"/>
      <c r="E121" s="26"/>
      <c r="F121" s="27" t="str">
        <f t="shared" si="4"/>
        <v xml:space="preserve"> </v>
      </c>
      <c r="G121" s="28" t="str">
        <f t="shared" si="5"/>
        <v xml:space="preserve"> </v>
      </c>
      <c r="H121" s="5"/>
    </row>
    <row r="122" spans="2:8" x14ac:dyDescent="0.25">
      <c r="B122" s="35"/>
      <c r="C122" s="36"/>
      <c r="D122" s="26"/>
      <c r="E122" s="26"/>
      <c r="F122" s="27" t="str">
        <f t="shared" si="4"/>
        <v xml:space="preserve"> </v>
      </c>
      <c r="G122" s="28" t="str">
        <f t="shared" si="5"/>
        <v xml:space="preserve"> </v>
      </c>
      <c r="H122" s="5"/>
    </row>
    <row r="123" spans="2:8" x14ac:dyDescent="0.25">
      <c r="B123" s="35"/>
      <c r="C123" s="36"/>
      <c r="D123" s="26"/>
      <c r="E123" s="26"/>
      <c r="F123" s="27" t="str">
        <f t="shared" si="4"/>
        <v xml:space="preserve"> </v>
      </c>
      <c r="G123" s="28" t="str">
        <f t="shared" si="5"/>
        <v xml:space="preserve"> </v>
      </c>
      <c r="H123" s="5"/>
    </row>
    <row r="124" spans="2:8" ht="15.75" thickBot="1" x14ac:dyDescent="0.3">
      <c r="B124" s="48"/>
      <c r="C124" s="49"/>
      <c r="D124" s="83"/>
      <c r="E124" s="83"/>
      <c r="F124" s="84" t="str">
        <f t="shared" si="4"/>
        <v xml:space="preserve"> </v>
      </c>
      <c r="G124" s="85" t="str">
        <f t="shared" si="5"/>
        <v xml:space="preserve"> </v>
      </c>
      <c r="H124" s="12"/>
    </row>
  </sheetData>
  <sheetProtection algorithmName="SHA-512" hashValue="sWkP3rtcbnMNO24pf6Odviu2YLEiEV7+jTqZDg6zwCxx5LXGJ+dCD51r2GhG1sbnHwWohEwITNmckNB/5851cg==" saltValue="ZIxiGHY3ZRlNR7mpFlGvHA==" spinCount="100000" sheet="1" objects="1" scenarios="1"/>
  <dataConsolidate/>
  <mergeCells count="65">
    <mergeCell ref="D111:F111"/>
    <mergeCell ref="D68:E68"/>
    <mergeCell ref="D95:F95"/>
    <mergeCell ref="D83:E83"/>
    <mergeCell ref="D84:E84"/>
    <mergeCell ref="C110:D110"/>
    <mergeCell ref="D102:G102"/>
    <mergeCell ref="D103:G103"/>
    <mergeCell ref="D104:G104"/>
    <mergeCell ref="D105:G105"/>
    <mergeCell ref="D106:G106"/>
    <mergeCell ref="D107:G107"/>
    <mergeCell ref="D98:G98"/>
    <mergeCell ref="D94:E94"/>
    <mergeCell ref="D73:E73"/>
    <mergeCell ref="D91:E91"/>
    <mergeCell ref="D82:E82"/>
    <mergeCell ref="D78:E78"/>
    <mergeCell ref="D57:E57"/>
    <mergeCell ref="D58:E58"/>
    <mergeCell ref="D59:E59"/>
    <mergeCell ref="D60:E60"/>
    <mergeCell ref="D61:E61"/>
    <mergeCell ref="D69:E69"/>
    <mergeCell ref="D63:E63"/>
    <mergeCell ref="D65:E65"/>
    <mergeCell ref="D66:E66"/>
    <mergeCell ref="D67:E67"/>
    <mergeCell ref="D92:E92"/>
    <mergeCell ref="D93:E93"/>
    <mergeCell ref="D85:E85"/>
    <mergeCell ref="D86:E86"/>
    <mergeCell ref="D87:E87"/>
    <mergeCell ref="D88:E88"/>
    <mergeCell ref="D89:E89"/>
    <mergeCell ref="D90:E90"/>
    <mergeCell ref="D80:E80"/>
    <mergeCell ref="D81:E81"/>
    <mergeCell ref="D41:G41"/>
    <mergeCell ref="D49:E49"/>
    <mergeCell ref="D50:E50"/>
    <mergeCell ref="D76:E76"/>
    <mergeCell ref="D77:E77"/>
    <mergeCell ref="D53:E53"/>
    <mergeCell ref="D54:E54"/>
    <mergeCell ref="D55:E55"/>
    <mergeCell ref="D56:E56"/>
    <mergeCell ref="D74:E74"/>
    <mergeCell ref="D75:E75"/>
    <mergeCell ref="D62:E62"/>
    <mergeCell ref="B71:F71"/>
    <mergeCell ref="D47:E47"/>
    <mergeCell ref="D64:E64"/>
    <mergeCell ref="D16:F16"/>
    <mergeCell ref="D39:G39"/>
    <mergeCell ref="D40:G40"/>
    <mergeCell ref="D79:E79"/>
    <mergeCell ref="D48:E48"/>
    <mergeCell ref="D51:E51"/>
    <mergeCell ref="D52:E52"/>
    <mergeCell ref="C7:F7"/>
    <mergeCell ref="C6:F6"/>
    <mergeCell ref="C8:F8"/>
    <mergeCell ref="B45:F45"/>
    <mergeCell ref="B44:C44"/>
  </mergeCells>
  <dataValidations count="11">
    <dataValidation type="date" operator="greaterThan" allowBlank="1" showErrorMessage="1" errorTitle="Curso no puntuable" error="La fecha introducida indica que este curso ha de ser baremado en el bloque de cursos anteriores a 1/1/2013_x000a_" promptTitle="Curso" prompt="Indique la fecha de curso en formato DD/MM/AAAA_x000a_" sqref="F47:F70 F73:F94" xr:uid="{00000000-0002-0000-0000-000000000000}">
      <formula1>41275</formula1>
    </dataValidation>
    <dataValidation operator="greaterThan" allowBlank="1" showInputMessage="1" showErrorMessage="1" sqref="G18:G29 G16 G113:G124 G111" xr:uid="{00000000-0002-0000-0000-000001000000}"/>
    <dataValidation type="date" operator="greaterThan" allowBlank="1" showInputMessage="1" showErrorMessage="1" errorTitle="Curso no puntuable" error="La fecha introducida indica que este curso ha de ser baremado en el bloque de cursos anteriores a 1/1/2013_x000a_" promptTitle="Curso" prompt="Indique la fecha de curso en formato DD/MM/AAAA_x000a_" sqref="D70 D95" xr:uid="{00000000-0002-0000-0000-000002000000}">
      <formula1>41275</formula1>
    </dataValidation>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70 B95" xr:uid="{00000000-0002-0000-0000-000003000000}">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73:C95 C47:C70" xr:uid="{00000000-0002-0000-0000-000004000000}"/>
    <dataValidation type="whole" allowBlank="1" showInputMessage="1" showErrorMessage="1" errorTitle="Curso no válido" error="El curso no cumple con el número de horas mínimo para ser valorado." promptTitle="Duración del curso" prompt="Introduzca número de horas del curso." sqref="G73:G94 G47:G69" xr:uid="{00000000-0002-0000-0000-000005000000}">
      <formula1>15</formula1>
      <formula2>5000</formula2>
    </dataValidation>
    <dataValidation allowBlank="1" showInputMessage="1" showErrorMessage="1" promptTitle="Introcuzca número de documento" prompt="En caso de que el certificado o título no figure en el expediente personal en RRHH, se deberá aportar los documentos acompañando esta baremación, en el que deberá aportar el número de orden:_x000a_" sqref="C36" xr:uid="{00000000-0002-0000-0000-000006000000}"/>
    <dataValidation type="whole" allowBlank="1" showInputMessage="1" showErrorMessage="1" promptTitle="Introcuzca número de documento" prompt="El campo sólo admite números enteros. " sqref="B36 B40:B41" xr:uid="{00000000-0002-0000-0000-000007000000}">
      <formula1>1</formula1>
      <formula2>200</formula2>
    </dataValidation>
    <dataValidation type="whole" allowBlank="1" showInputMessage="1" showErrorMessage="1" promptTitle="Introcuzca número de documento" prompt="El campo sólo admite números enteros. _x000a_" sqref="B39 B47:B69 B73:B94 B102:B108" xr:uid="{00000000-0002-0000-0000-000008000000}">
      <formula1>1</formula1>
      <formula2>200</formula2>
    </dataValidation>
    <dataValidation allowBlank="1" showInputMessage="1" showErrorMessage="1" promptTitle="Denominación idioma comunitario" prompt="Imprescindible acompañar el certificado del idioma cuando no obre en su expediente personal e identificar con número de documento al subir a sede electrónica. Ejemplo para nombrar al documento al subir a sede: &quot;3. Inglés.pdf&quot;" sqref="C102:C108" xr:uid="{00000000-0002-0000-0000-000009000000}"/>
    <dataValidation operator="greaterThan" allowBlank="1" showInputMessage="1" showErrorMessage="1" errorTitle="Curso no puntuable" error="La fecha introducida indica que este curso ha de ser baremado en el bloque de cursos anteriores a 1/1/2013_x000a_" promptTitle="Curso" prompt="Indique la fecha de curso en formato DD/MM/AAAA_x000a_" sqref="D47:E69 D73:E94" xr:uid="{00000000-0002-0000-0000-00000A000000}"/>
  </dataValidations>
  <pageMargins left="0.7" right="0.7" top="0.75" bottom="0.75" header="0.3" footer="0.3"/>
  <pageSetup paperSize="9" orientation="portrait" r:id="rId1"/>
  <ignoredErrors>
    <ignoredError sqref="H43" evalError="1"/>
    <ignoredError sqref="H103 H106" formula="1"/>
    <ignoredError sqref="G95 G70"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Grado consolidado" prompt="Elija una de las dos opciones disponibles." xr:uid="{00000000-0002-0000-0000-00000B000000}">
          <x14:formula1>
            <xm:f>Hoja2!$A$3:$A$5</xm:f>
          </x14:formula1>
          <xm:sqref>C31</xm:sqref>
        </x14:dataValidation>
        <x14:dataValidation type="list" allowBlank="1" showInputMessage="1" showErrorMessage="1" promptTitle="Titulación" prompt="Selección nivel titulación" xr:uid="{00000000-0002-0000-0000-00000C000000}">
          <x14:formula1>
            <xm:f>Hoja2!$A$25:$A$29</xm:f>
          </x14:formula1>
          <xm:sqref>D39:G41</xm:sqref>
        </x14:dataValidation>
        <x14:dataValidation type="list" allowBlank="1" showInputMessage="1" showErrorMessage="1" promptTitle="Titulación Valenciano" prompt="Selección nivel de titulación" xr:uid="{00000000-0002-0000-0000-00000D000000}">
          <x14:formula1>
            <xm:f>Hoja2!$A$9:$A$14</xm:f>
          </x14:formula1>
          <xm:sqref>D98:G98</xm:sqref>
        </x14:dataValidation>
        <x14:dataValidation type="list" allowBlank="1" showInputMessage="1" showErrorMessage="1" promptTitle="Idioma comunitario" prompt="Elija de la lista desplegable" xr:uid="{00000000-0002-0000-0000-00000E000000}">
          <x14:formula1>
            <xm:f>Hoja2!$A$17:$A$22</xm:f>
          </x14:formula1>
          <xm:sqref>D102:G108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B30"/>
  <sheetViews>
    <sheetView workbookViewId="0">
      <selection activeCell="D14" sqref="D14"/>
    </sheetView>
  </sheetViews>
  <sheetFormatPr baseColWidth="10" defaultRowHeight="12.75" customHeight="1" x14ac:dyDescent="0.25"/>
  <cols>
    <col min="1" max="1" width="109.7109375" customWidth="1"/>
  </cols>
  <sheetData>
    <row r="2" spans="1:2" ht="12.75" customHeight="1" x14ac:dyDescent="0.25">
      <c r="A2" s="51" t="s">
        <v>22</v>
      </c>
      <c r="B2" s="52"/>
    </row>
    <row r="3" spans="1:2" ht="12.75" customHeight="1" x14ac:dyDescent="0.25">
      <c r="A3" t="s">
        <v>9</v>
      </c>
      <c r="B3" s="57">
        <v>0</v>
      </c>
    </row>
    <row r="4" spans="1:2" ht="12.75" customHeight="1" x14ac:dyDescent="0.25">
      <c r="A4" s="54" t="s">
        <v>32</v>
      </c>
      <c r="B4" s="79">
        <v>0.28499999999999998</v>
      </c>
    </row>
    <row r="5" spans="1:2" ht="12.75" customHeight="1" x14ac:dyDescent="0.25">
      <c r="A5" s="54" t="s">
        <v>33</v>
      </c>
      <c r="B5" s="79">
        <v>0.46</v>
      </c>
    </row>
    <row r="6" spans="1:2" ht="12.75" customHeight="1" x14ac:dyDescent="0.25">
      <c r="B6" s="53"/>
    </row>
    <row r="7" spans="1:2" ht="12.75" customHeight="1" x14ac:dyDescent="0.25">
      <c r="B7" s="53"/>
    </row>
    <row r="8" spans="1:2" ht="12.75" customHeight="1" x14ac:dyDescent="0.25">
      <c r="A8" s="55" t="s">
        <v>23</v>
      </c>
      <c r="B8" s="56"/>
    </row>
    <row r="9" spans="1:2" ht="12.75" customHeight="1" x14ac:dyDescent="0.25">
      <c r="A9" t="s">
        <v>9</v>
      </c>
      <c r="B9" s="57">
        <v>0</v>
      </c>
    </row>
    <row r="10" spans="1:2" ht="12.75" customHeight="1" x14ac:dyDescent="0.25">
      <c r="A10" t="s">
        <v>34</v>
      </c>
      <c r="B10" s="57">
        <v>0.6</v>
      </c>
    </row>
    <row r="11" spans="1:2" ht="12.75" customHeight="1" x14ac:dyDescent="0.25">
      <c r="A11" t="s">
        <v>35</v>
      </c>
      <c r="B11" s="57">
        <v>0.5</v>
      </c>
    </row>
    <row r="12" spans="1:2" ht="12.75" customHeight="1" x14ac:dyDescent="0.25">
      <c r="A12" t="s">
        <v>24</v>
      </c>
      <c r="B12" s="57">
        <v>0.4</v>
      </c>
    </row>
    <row r="13" spans="1:2" ht="12.75" customHeight="1" x14ac:dyDescent="0.25">
      <c r="A13" t="s">
        <v>36</v>
      </c>
      <c r="B13" s="57">
        <v>0.3</v>
      </c>
    </row>
    <row r="14" spans="1:2" ht="12.75" customHeight="1" x14ac:dyDescent="0.25">
      <c r="A14" t="s">
        <v>37</v>
      </c>
      <c r="B14" s="57">
        <v>0.15</v>
      </c>
    </row>
    <row r="15" spans="1:2" ht="12.75" customHeight="1" x14ac:dyDescent="0.25">
      <c r="B15" s="53"/>
    </row>
    <row r="16" spans="1:2" ht="12.75" customHeight="1" x14ac:dyDescent="0.25">
      <c r="A16" s="55" t="s">
        <v>25</v>
      </c>
      <c r="B16" s="52"/>
    </row>
    <row r="17" spans="1:2" ht="12.75" customHeight="1" x14ac:dyDescent="0.25">
      <c r="A17" t="s">
        <v>9</v>
      </c>
      <c r="B17" s="57">
        <v>0</v>
      </c>
    </row>
    <row r="18" spans="1:2" ht="12.75" customHeight="1" x14ac:dyDescent="0.25">
      <c r="A18" t="s">
        <v>26</v>
      </c>
      <c r="B18" s="57">
        <v>0.6</v>
      </c>
    </row>
    <row r="19" spans="1:2" ht="12.75" customHeight="1" x14ac:dyDescent="0.25">
      <c r="A19" t="s">
        <v>27</v>
      </c>
      <c r="B19" s="57">
        <v>0.5</v>
      </c>
    </row>
    <row r="20" spans="1:2" ht="12.75" customHeight="1" x14ac:dyDescent="0.25">
      <c r="A20" t="s">
        <v>28</v>
      </c>
      <c r="B20" s="57">
        <v>0.4</v>
      </c>
    </row>
    <row r="21" spans="1:2" ht="12.75" customHeight="1" x14ac:dyDescent="0.25">
      <c r="A21" t="s">
        <v>29</v>
      </c>
      <c r="B21" s="57">
        <v>0.3</v>
      </c>
    </row>
    <row r="22" spans="1:2" ht="12.75" customHeight="1" x14ac:dyDescent="0.25">
      <c r="A22" t="s">
        <v>30</v>
      </c>
      <c r="B22" s="57">
        <v>0.2</v>
      </c>
    </row>
    <row r="23" spans="1:2" ht="12.75" customHeight="1" x14ac:dyDescent="0.25">
      <c r="B23" s="53"/>
    </row>
    <row r="24" spans="1:2" ht="12.75" customHeight="1" x14ac:dyDescent="0.25">
      <c r="A24" s="55" t="s">
        <v>31</v>
      </c>
      <c r="B24" s="56"/>
    </row>
    <row r="25" spans="1:2" ht="12.75" customHeight="1" x14ac:dyDescent="0.25">
      <c r="A25" t="s">
        <v>9</v>
      </c>
      <c r="B25" s="57">
        <v>0</v>
      </c>
    </row>
    <row r="26" spans="1:2" ht="12.75" customHeight="1" x14ac:dyDescent="0.25">
      <c r="A26" t="s">
        <v>38</v>
      </c>
      <c r="B26" s="57">
        <v>0.6</v>
      </c>
    </row>
    <row r="27" spans="1:2" ht="12.75" customHeight="1" x14ac:dyDescent="0.25">
      <c r="A27" t="s">
        <v>39</v>
      </c>
      <c r="B27" s="57">
        <v>0.45</v>
      </c>
    </row>
    <row r="28" spans="1:2" ht="12.75" customHeight="1" x14ac:dyDescent="0.25">
      <c r="A28" t="s">
        <v>43</v>
      </c>
      <c r="B28" s="57">
        <v>0.3</v>
      </c>
    </row>
    <row r="29" spans="1:2" ht="12.75" customHeight="1" x14ac:dyDescent="0.25">
      <c r="A29" t="s">
        <v>40</v>
      </c>
      <c r="B29" s="57">
        <v>0.15</v>
      </c>
    </row>
    <row r="30" spans="1:2" ht="12.75" customHeight="1" x14ac:dyDescent="0.25">
      <c r="B30" s="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AUTOBAREMACIÓN</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LIVIA BELMONTE COMPANY</dc:creator>
  <cp:lastModifiedBy>Dani Buyolo Martínez</cp:lastModifiedBy>
  <cp:lastPrinted>2024-12-12T10:50:10Z</cp:lastPrinted>
  <dcterms:created xsi:type="dcterms:W3CDTF">2024-12-12T08:21:49Z</dcterms:created>
  <dcterms:modified xsi:type="dcterms:W3CDTF">2025-04-14T07:13:54Z</dcterms:modified>
</cp:coreProperties>
</file>