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lendura.elx\CarpetasCompartidas\RRHH\08. SELECCIÓN\21. FICHAS BAREMOS CONCURSOS\01. LIBRE_BAREMACION EXCEL_POR PROCESOS SELECTIVOS\BAREMACIONES 2025\"/>
    </mc:Choice>
  </mc:AlternateContent>
  <workbookProtection workbookAlgorithmName="SHA-512" workbookHashValue="TEF5Jit+QGbW6W1E/iE8AoQY+6/5KqVjRUnpzOokYEHgyWs2/8OwPtv79tNrPQVtrvm7KwTtMBAvGBhT7GU19Q==" workbookSaltValue="iY0OPJe75OfmewlTwPrJqw==" workbookSpinCount="100000" lockStructure="1"/>
  <bookViews>
    <workbookView xWindow="0" yWindow="0" windowWidth="25125" windowHeight="11580"/>
  </bookViews>
  <sheets>
    <sheet name="BAREMACIÓN" sheetId="1" r:id="rId1"/>
    <sheet name="Hoja2" sheetId="2" state="hidden" r:id="rId2"/>
  </sheets>
  <definedNames>
    <definedName name="_xlnm.Print_Area" localSheetId="0">BAREMACIÓN!$B$1:$H$160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H88" i="1"/>
  <c r="H100" i="1" l="1"/>
  <c r="H99" i="1"/>
  <c r="H98" i="1"/>
  <c r="H97" i="1"/>
  <c r="H96" i="1"/>
  <c r="H95" i="1"/>
  <c r="H90" i="1"/>
  <c r="G86" i="1" s="1"/>
  <c r="H86" i="1" s="1"/>
  <c r="G85" i="1" l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G41" i="1" s="1"/>
  <c r="H41" i="1" s="1"/>
  <c r="H39" i="1"/>
  <c r="H38" i="1"/>
  <c r="H37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4" i="1" l="1"/>
  <c r="H14" i="1" s="1"/>
  <c r="H12" i="1" s="1"/>
  <c r="G10" i="1" s="1"/>
  <c r="H10" i="1" s="1"/>
  <c r="G31" i="1"/>
  <c r="H31" i="1" s="1"/>
  <c r="G92" i="1"/>
  <c r="H92" i="1" s="1"/>
  <c r="G29" i="1" l="1"/>
  <c r="H29" i="1" s="1"/>
  <c r="H102" i="1" s="1"/>
  <c r="H4" i="1" l="1"/>
</calcChain>
</file>

<file path=xl/sharedStrings.xml><?xml version="1.0" encoding="utf-8"?>
<sst xmlns="http://schemas.openxmlformats.org/spreadsheetml/2006/main" count="69" uniqueCount="49">
  <si>
    <t xml:space="preserve"> ---</t>
  </si>
  <si>
    <t>Formación</t>
  </si>
  <si>
    <t>Valenciano</t>
  </si>
  <si>
    <t>Idiomas comunitarios</t>
  </si>
  <si>
    <t>Denominació plaça</t>
  </si>
  <si>
    <t>Nom i cognoms</t>
  </si>
  <si>
    <t>DNI (SENSE LLETRA)</t>
  </si>
  <si>
    <t>BAREM DE MÈRITS DE LA FASE DE CONCURS</t>
  </si>
  <si>
    <t>EXPERIÈNCIA / ANTIGUITAT Màxim: 6,00 punts.</t>
  </si>
  <si>
    <t>1. Antiguitat. Màxim 6,00 punts.</t>
  </si>
  <si>
    <t>Nombre de mesos complets:</t>
  </si>
  <si>
    <t>Núm. Document</t>
  </si>
  <si>
    <t>Data d'alta</t>
  </si>
  <si>
    <t>Data de baixa</t>
  </si>
  <si>
    <t>Mesos</t>
  </si>
  <si>
    <t>Dies</t>
  </si>
  <si>
    <t>FORMACIÓ. Màxim: 4,00 punts.</t>
  </si>
  <si>
    <t>1. Titulacions acadèmiques. Màxim: 0,46 punts.</t>
  </si>
  <si>
    <t>Titulació (distintes a la requerida)</t>
  </si>
  <si>
    <t>Nivell</t>
  </si>
  <si>
    <t xml:space="preserve"> 2. Cursos de formació i perfeccionament específics. Màxim 2,63 punts.</t>
  </si>
  <si>
    <t xml:space="preserve">Hores </t>
  </si>
  <si>
    <t>Data de finalització curs</t>
  </si>
  <si>
    <t>Curs</t>
  </si>
  <si>
    <t>Total hores cursos</t>
  </si>
  <si>
    <t>4. Idiomes comunitaris. Màxim 0,46 punts.</t>
  </si>
  <si>
    <t>Idioma comunitari</t>
  </si>
  <si>
    <t>TOTAL BAREMACIÓ</t>
  </si>
  <si>
    <t>Titulació requerida per al lloc</t>
  </si>
  <si>
    <t>Per cada mes complet de servicis prestats en qualsevol de les diferents administracions públiques en llocs amb funcions iguals o similars a les places convocades. Per cada mes complet 0,050 punts.</t>
  </si>
  <si>
    <t>Lloc</t>
  </si>
  <si>
    <t>Distintes de la requerida per al lloc i d'igual o superior nivell en matèries que estiguen directament relacionades amb les funcions del lloc, conformement a la següent escala: Títol d'estudis oficials de doctor, reconegut com a nivell MECES 4: 0,460 punts |Títol d'estudis oficials de màster, llicenciatura, grau, enginyeria o arquitectura reconeguts com a nivell MECES 3: 0,385 punts |Títol d'estudis oficials de diplomatura, grau, enginyeria tècnica o arquitectura tècnica reconeguts com a nivell MECES 2: 0,310 punts.</t>
  </si>
  <si>
    <t>Tit. Estudis Oficials Doc./MECES 4</t>
  </si>
  <si>
    <t>Tit. Est. Of. Màster/lic./Gdo./Ing./Arq./MECES 3</t>
  </si>
  <si>
    <t>Tit. Est. Of. Dipl./Gdo./Ing.Tec./Arq. Tec./ MECES 2</t>
  </si>
  <si>
    <t>Titulació requerida per al lloc (és obligatori especificar)</t>
  </si>
  <si>
    <t>Cursos de formació i perfeccionament que tinguen relació directa amb les funcions i matèries pròpies de la plaça convocada, de duració igual o superior a 15 hores, que hagen sigut cursats o impartits per l'interessat/ada i que hagen sigut convocats o homologats de conformitat amb el que preveu l'art 9.2.3 de les Bases Generals: per cada hora 0,02</t>
  </si>
  <si>
    <t>- Nivell C2: 0,460 punts
- Nivell C1: 0,400 punts
- Nivell B2: 0,340 punts 
- Nivell B1: 0,280 punts
- Nivell A2: 0,220 punts</t>
  </si>
  <si>
    <t>TÈCNIC/A MITJÀ/ANA DE PROMOCIÓ LINGÜÍSTICA (1 COL)</t>
  </si>
  <si>
    <t>NIVELL A2</t>
  </si>
  <si>
    <t>NIVELL B1</t>
  </si>
  <si>
    <t>NIVELL C2</t>
  </si>
  <si>
    <t>NIVELL C1</t>
  </si>
  <si>
    <t>NIVELL B2</t>
  </si>
  <si>
    <t>- Certtificat de capacitació tècnica de llenguatge administratiu: 0,18 punts
- Certificat de capacitació tècnica de correcció de textos: 0,18 punts
- Certificat de capacitacó tècnica de llenguatge en els mitjans de comunicació: 0,10 punts</t>
  </si>
  <si>
    <t>Cert. Capacitació Tècnica Llenguatge Administratiu</t>
  </si>
  <si>
    <t>Cert. Capacitació Tècnica Correcció Textos</t>
  </si>
  <si>
    <t>Cert. Capacitació Tècnica Llenguatge Mitjans Comunicació</t>
  </si>
  <si>
    <t>3. Valencià. Màxim 0,46 punts.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</si>
</sst>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;\-0;;@"/>
    <numFmt numFmtId="165" formatCode="0.00;\-0.00;;@"/>
    <numFmt numFmtId="166" formatCode="0.000;\-0.000;;@"/>
    <numFmt numFmtId="167" formatCode="0.000"/>
    <numFmt numFmtId="168" formatCode="0.000_ ;\-0.000\ "/>
    <numFmt numFmtId="169" formatCode=";;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10" xfId="0" applyFont="1" applyBorder="1"/>
    <xf numFmtId="164" fontId="0" fillId="0" borderId="5" xfId="0" applyNumberFormat="1" applyBorder="1"/>
    <xf numFmtId="0" fontId="9" fillId="0" borderId="0" xfId="0" applyFont="1"/>
    <xf numFmtId="0" fontId="4" fillId="0" borderId="2" xfId="0" applyFont="1" applyBorder="1"/>
    <xf numFmtId="166" fontId="0" fillId="0" borderId="11" xfId="0" applyNumberFormat="1" applyBorder="1"/>
    <xf numFmtId="166" fontId="0" fillId="0" borderId="5" xfId="0" applyNumberFormat="1" applyBorder="1"/>
    <xf numFmtId="166" fontId="0" fillId="0" borderId="12" xfId="0" applyNumberFormat="1" applyBorder="1"/>
    <xf numFmtId="166" fontId="0" fillId="0" borderId="8" xfId="0" applyNumberFormat="1" applyBorder="1"/>
    <xf numFmtId="166" fontId="0" fillId="0" borderId="0" xfId="0" applyNumberFormat="1"/>
    <xf numFmtId="167" fontId="4" fillId="0" borderId="3" xfId="0" applyNumberFormat="1" applyFont="1" applyBorder="1"/>
    <xf numFmtId="167" fontId="10" fillId="0" borderId="2" xfId="0" applyNumberFormat="1" applyFont="1" applyBorder="1"/>
    <xf numFmtId="166" fontId="8" fillId="0" borderId="5" xfId="0" applyNumberFormat="1" applyFont="1" applyBorder="1"/>
    <xf numFmtId="167" fontId="9" fillId="0" borderId="0" xfId="0" applyNumberFormat="1" applyFont="1"/>
    <xf numFmtId="167" fontId="0" fillId="0" borderId="0" xfId="0" applyNumberFormat="1"/>
    <xf numFmtId="0" fontId="0" fillId="0" borderId="14" xfId="0" applyBorder="1"/>
    <xf numFmtId="0" fontId="11" fillId="0" borderId="4" xfId="0" applyFont="1" applyBorder="1"/>
    <xf numFmtId="0" fontId="11" fillId="0" borderId="0" xfId="0" applyFont="1"/>
    <xf numFmtId="0" fontId="4" fillId="0" borderId="15" xfId="0" applyFont="1" applyBorder="1"/>
    <xf numFmtId="0" fontId="4" fillId="0" borderId="16" xfId="0" applyFont="1" applyBorder="1"/>
    <xf numFmtId="167" fontId="4" fillId="0" borderId="17" xfId="0" applyNumberFormat="1" applyFont="1" applyBorder="1"/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2" fillId="5" borderId="0" xfId="0" applyFont="1" applyFill="1"/>
    <xf numFmtId="0" fontId="0" fillId="5" borderId="0" xfId="0" applyFill="1"/>
    <xf numFmtId="0" fontId="12" fillId="5" borderId="0" xfId="0" applyFont="1" applyFill="1"/>
    <xf numFmtId="166" fontId="2" fillId="0" borderId="11" xfId="0" applyNumberFormat="1" applyFont="1" applyBorder="1"/>
    <xf numFmtId="166" fontId="6" fillId="2" borderId="2" xfId="0" applyNumberFormat="1" applyFont="1" applyFill="1" applyBorder="1"/>
    <xf numFmtId="0" fontId="2" fillId="0" borderId="14" xfId="0" applyFont="1" applyBorder="1"/>
    <xf numFmtId="0" fontId="2" fillId="0" borderId="13" xfId="0" applyFont="1" applyBorder="1"/>
    <xf numFmtId="14" fontId="11" fillId="3" borderId="7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0" fillId="0" borderId="0" xfId="0" applyBorder="1"/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wrapText="1"/>
    </xf>
    <xf numFmtId="0" fontId="11" fillId="0" borderId="0" xfId="0" applyFont="1" applyBorder="1"/>
    <xf numFmtId="0" fontId="0" fillId="3" borderId="0" xfId="0" applyFill="1" applyBorder="1" applyProtection="1">
      <protection locked="0"/>
    </xf>
    <xf numFmtId="165" fontId="3" fillId="0" borderId="0" xfId="0" applyNumberFormat="1" applyFont="1" applyBorder="1"/>
    <xf numFmtId="0" fontId="11" fillId="0" borderId="0" xfId="0" applyFont="1" applyBorder="1" applyAlignment="1">
      <alignment wrapText="1"/>
    </xf>
    <xf numFmtId="0" fontId="0" fillId="3" borderId="0" xfId="0" applyFill="1" applyBorder="1" applyAlignment="1" applyProtection="1">
      <alignment horizontal="left"/>
      <protection locked="0"/>
    </xf>
    <xf numFmtId="168" fontId="3" fillId="0" borderId="0" xfId="0" applyNumberFormat="1" applyFont="1" applyBorder="1"/>
    <xf numFmtId="49" fontId="11" fillId="0" borderId="0" xfId="0" applyNumberFormat="1" applyFont="1" applyBorder="1" applyAlignment="1">
      <alignment wrapText="1"/>
    </xf>
    <xf numFmtId="0" fontId="5" fillId="0" borderId="0" xfId="0" applyFont="1" applyBorder="1"/>
    <xf numFmtId="0" fontId="6" fillId="0" borderId="0" xfId="0" applyFont="1" applyBorder="1"/>
    <xf numFmtId="1" fontId="0" fillId="2" borderId="0" xfId="0" applyNumberFormat="1" applyFill="1" applyBorder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2" borderId="0" xfId="0" applyFont="1" applyFill="1" applyBorder="1" applyAlignment="1" applyProtection="1">
      <alignment horizontal="center"/>
      <protection locked="0"/>
    </xf>
    <xf numFmtId="14" fontId="11" fillId="3" borderId="0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0" xfId="0" applyNumberFormat="1" applyFont="1" applyFill="1" applyBorder="1" applyAlignment="1" applyProtection="1">
      <alignment horizontal="right" vertical="center"/>
      <protection locked="0"/>
    </xf>
    <xf numFmtId="1" fontId="11" fillId="3" borderId="0" xfId="0" applyNumberFormat="1" applyFont="1" applyFill="1" applyBorder="1"/>
    <xf numFmtId="164" fontId="14" fillId="3" borderId="0" xfId="0" applyNumberFormat="1" applyFont="1" applyFill="1" applyBorder="1"/>
    <xf numFmtId="0" fontId="0" fillId="3" borderId="5" xfId="0" applyFill="1" applyBorder="1"/>
    <xf numFmtId="166" fontId="8" fillId="3" borderId="5" xfId="0" applyNumberFormat="1" applyFont="1" applyFill="1" applyBorder="1"/>
    <xf numFmtId="1" fontId="11" fillId="3" borderId="7" xfId="0" applyNumberFormat="1" applyFont="1" applyFill="1" applyBorder="1"/>
    <xf numFmtId="164" fontId="14" fillId="3" borderId="7" xfId="0" applyNumberFormat="1" applyFont="1" applyFill="1" applyBorder="1"/>
    <xf numFmtId="166" fontId="8" fillId="3" borderId="8" xfId="0" applyNumberFormat="1" applyFont="1" applyFill="1" applyBorder="1"/>
    <xf numFmtId="0" fontId="0" fillId="3" borderId="14" xfId="0" applyFill="1" applyBorder="1" applyProtection="1">
      <protection locked="0"/>
    </xf>
    <xf numFmtId="0" fontId="0" fillId="0" borderId="0" xfId="0"/>
    <xf numFmtId="0" fontId="4" fillId="4" borderId="0" xfId="0" applyFont="1" applyFill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14" fontId="0" fillId="3" borderId="0" xfId="0" applyNumberFormat="1" applyFill="1" applyBorder="1" applyAlignment="1" applyProtection="1">
      <alignment horizontal="center"/>
      <protection locked="0"/>
    </xf>
    <xf numFmtId="0" fontId="0" fillId="0" borderId="0" xfId="0"/>
    <xf numFmtId="0" fontId="11" fillId="3" borderId="0" xfId="0" applyFont="1" applyFill="1" applyBorder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11" fillId="0" borderId="0" xfId="0" applyFont="1" applyBorder="1" applyAlignment="1">
      <alignment horizontal="center"/>
    </xf>
    <xf numFmtId="0" fontId="7" fillId="3" borderId="0" xfId="0" applyFon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169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1035327</xdr:colOff>
      <xdr:row>0</xdr:row>
      <xdr:rowOff>151772</xdr:rowOff>
    </xdr:from>
    <xdr:ext cx="7272130" cy="86699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52262" y="151772"/>
          <a:ext cx="7272130" cy="86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Emplene únicament les cel·les ombrejades en taronja</a:t>
          </a:r>
          <a:r>
            <a:rPr lang="es-ES" sz="1000" b="1" baseline="0">
              <a:solidFill>
                <a:srgbClr val="FF0000"/>
              </a:solidFill>
            </a:rPr>
            <a:t>. </a:t>
          </a:r>
        </a:p>
        <a:p>
          <a:r>
            <a:rPr lang="es-ES" sz="1000" b="1" baseline="0">
              <a:solidFill>
                <a:srgbClr val="FF0000"/>
              </a:solidFill>
            </a:rPr>
            <a:t>- En les cel·les taronja en les quals apareixen tres guionets (---) seleccione en el desplegable l'opció que corresponga.</a:t>
          </a:r>
        </a:p>
        <a:p>
          <a:r>
            <a:rPr lang="es-ES" sz="1000" b="1" baseline="0">
              <a:solidFill>
                <a:srgbClr val="FF0000"/>
              </a:solidFill>
            </a:rPr>
            <a:t>- Una vegada emplenada la baremació, guarde els canvis, i presente el document en format Excel en Seu Electrònica.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  <xdr:twoCellAnchor editAs="oneCell">
    <xdr:from>
      <xdr:col>1</xdr:col>
      <xdr:colOff>114300</xdr:colOff>
      <xdr:row>0</xdr:row>
      <xdr:rowOff>0</xdr:rowOff>
    </xdr:from>
    <xdr:to>
      <xdr:col>2</xdr:col>
      <xdr:colOff>400556</xdr:colOff>
      <xdr:row>3</xdr:row>
      <xdr:rowOff>40887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0"/>
          <a:ext cx="1438781" cy="1383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3:H159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15" sqref="L15"/>
    </sheetView>
  </sheetViews>
  <sheetFormatPr baseColWidth="10" defaultRowHeight="15" x14ac:dyDescent="0.25"/>
  <cols>
    <col min="1" max="1" width="5.140625" customWidth="1"/>
    <col min="2" max="2" width="17.28515625" customWidth="1"/>
    <col min="3" max="3" width="59" customWidth="1"/>
    <col min="4" max="4" width="11.85546875" customWidth="1"/>
    <col min="5" max="5" width="15.85546875" customWidth="1"/>
    <col min="6" max="6" width="14.5703125" customWidth="1"/>
    <col min="7" max="7" width="14" customWidth="1"/>
    <col min="8" max="8" width="10.28515625" customWidth="1"/>
  </cols>
  <sheetData>
    <row r="3" spans="2:8" ht="75.75" customHeight="1" x14ac:dyDescent="0.25"/>
    <row r="4" spans="2:8" ht="21" x14ac:dyDescent="0.35">
      <c r="B4" s="13" t="s">
        <v>7</v>
      </c>
      <c r="C4" s="13"/>
      <c r="D4" s="13"/>
      <c r="E4" s="13"/>
      <c r="F4" s="13"/>
      <c r="G4" s="13"/>
      <c r="H4" s="23">
        <f>H10+H29</f>
        <v>0</v>
      </c>
    </row>
    <row r="6" spans="2:8" ht="18.75" x14ac:dyDescent="0.3">
      <c r="B6" s="27" t="s">
        <v>4</v>
      </c>
      <c r="C6" s="72" t="s">
        <v>38</v>
      </c>
      <c r="D6" s="72"/>
      <c r="E6" s="72"/>
      <c r="F6" s="72"/>
    </row>
    <row r="7" spans="2:8" ht="18.75" x14ac:dyDescent="0.3">
      <c r="B7" s="27" t="s">
        <v>5</v>
      </c>
      <c r="C7" s="73"/>
      <c r="D7" s="73"/>
      <c r="E7" s="73"/>
      <c r="F7" s="73"/>
    </row>
    <row r="8" spans="2:8" ht="18.75" x14ac:dyDescent="0.3">
      <c r="B8" s="27" t="s">
        <v>6</v>
      </c>
      <c r="C8" s="73"/>
      <c r="D8" s="73"/>
      <c r="E8" s="73"/>
      <c r="F8" s="73"/>
    </row>
    <row r="9" spans="2:8" ht="15.75" thickBot="1" x14ac:dyDescent="0.3"/>
    <row r="10" spans="2:8" ht="18.75" x14ac:dyDescent="0.3">
      <c r="B10" s="2" t="s">
        <v>8</v>
      </c>
      <c r="C10" s="3"/>
      <c r="D10" s="3"/>
      <c r="E10" s="3"/>
      <c r="F10" s="3"/>
      <c r="G10" s="39">
        <f>H12</f>
        <v>0</v>
      </c>
      <c r="H10" s="20">
        <f>IF(G10&lt;6,G10,6)</f>
        <v>0</v>
      </c>
    </row>
    <row r="11" spans="2:8" ht="18.75" x14ac:dyDescent="0.3">
      <c r="B11" s="4"/>
      <c r="C11" s="55"/>
      <c r="D11" s="55"/>
      <c r="E11" s="55"/>
      <c r="F11" s="55"/>
      <c r="G11" s="56"/>
      <c r="H11" s="5"/>
    </row>
    <row r="12" spans="2:8" x14ac:dyDescent="0.25">
      <c r="B12" s="8" t="s">
        <v>9</v>
      </c>
      <c r="C12" s="9"/>
      <c r="D12" s="9"/>
      <c r="E12" s="9"/>
      <c r="F12" s="9"/>
      <c r="G12" s="9"/>
      <c r="H12" s="38">
        <f>IF(H14&lt;6,H14,6)</f>
        <v>0</v>
      </c>
    </row>
    <row r="13" spans="2:8" ht="39.75" customHeight="1" x14ac:dyDescent="0.25">
      <c r="B13" s="6"/>
      <c r="C13" s="51" t="s">
        <v>29</v>
      </c>
      <c r="D13" s="51"/>
      <c r="E13" s="45"/>
      <c r="F13" s="45"/>
      <c r="G13" s="45"/>
      <c r="H13" s="12"/>
    </row>
    <row r="14" spans="2:8" x14ac:dyDescent="0.25">
      <c r="B14" s="6"/>
      <c r="C14" s="45"/>
      <c r="D14" s="45"/>
      <c r="E14" s="45" t="s">
        <v>10</v>
      </c>
      <c r="F14" s="45"/>
      <c r="G14" s="57">
        <f>INT(SUM(F16:F27)+SUM(G16:G27)/30)</f>
        <v>0</v>
      </c>
      <c r="H14" s="22">
        <f>G14*0.05</f>
        <v>0</v>
      </c>
    </row>
    <row r="15" spans="2:8" x14ac:dyDescent="0.25">
      <c r="B15" s="26" t="s">
        <v>11</v>
      </c>
      <c r="C15" s="58" t="s">
        <v>30</v>
      </c>
      <c r="D15" s="59" t="s">
        <v>12</v>
      </c>
      <c r="E15" s="58" t="s">
        <v>13</v>
      </c>
      <c r="F15" s="58" t="s">
        <v>14</v>
      </c>
      <c r="G15" s="60" t="s">
        <v>15</v>
      </c>
      <c r="H15" s="22"/>
    </row>
    <row r="16" spans="2:8" x14ac:dyDescent="0.25">
      <c r="B16" s="32"/>
      <c r="C16" s="49"/>
      <c r="D16" s="61"/>
      <c r="E16" s="62"/>
      <c r="F16" s="63" t="str">
        <f>IF(ISBLANK(D16)," ",IF(ISBLANK(E16)," ",DATEDIF(D16,E16+1,"M")))</f>
        <v xml:space="preserve"> </v>
      </c>
      <c r="G16" s="64" t="str">
        <f>IF(ISBLANK(D16)," ",IF(ISBLANK(E16)," ",DATEDIF(D16,E16+1,"MD")))</f>
        <v xml:space="preserve"> </v>
      </c>
      <c r="H16" s="65"/>
    </row>
    <row r="17" spans="2:8" x14ac:dyDescent="0.25">
      <c r="B17" s="32"/>
      <c r="C17" s="49"/>
      <c r="D17" s="61"/>
      <c r="E17" s="62"/>
      <c r="F17" s="63" t="str">
        <f t="shared" ref="F17:F27" si="0">IF(ISBLANK(D17)," ",IF(ISBLANK(E17)," ",DATEDIF(D17,E17+1,"M")))</f>
        <v xml:space="preserve"> </v>
      </c>
      <c r="G17" s="64" t="str">
        <f t="shared" ref="G17:G27" si="1">IF(ISBLANK(D17)," ",IF(ISBLANK(E17)," ",DATEDIF(D17,E17+1,"MD")))</f>
        <v xml:space="preserve"> </v>
      </c>
      <c r="H17" s="65"/>
    </row>
    <row r="18" spans="2:8" x14ac:dyDescent="0.25">
      <c r="B18" s="32"/>
      <c r="C18" s="49"/>
      <c r="D18" s="61"/>
      <c r="E18" s="62"/>
      <c r="F18" s="63" t="str">
        <f t="shared" si="0"/>
        <v xml:space="preserve"> </v>
      </c>
      <c r="G18" s="64" t="str">
        <f t="shared" si="1"/>
        <v xml:space="preserve"> </v>
      </c>
      <c r="H18" s="65"/>
    </row>
    <row r="19" spans="2:8" x14ac:dyDescent="0.25">
      <c r="B19" s="32"/>
      <c r="C19" s="49"/>
      <c r="D19" s="61"/>
      <c r="E19" s="62"/>
      <c r="F19" s="63" t="str">
        <f t="shared" si="0"/>
        <v xml:space="preserve"> </v>
      </c>
      <c r="G19" s="64" t="str">
        <f t="shared" si="1"/>
        <v xml:space="preserve"> </v>
      </c>
      <c r="H19" s="66"/>
    </row>
    <row r="20" spans="2:8" x14ac:dyDescent="0.25">
      <c r="B20" s="32"/>
      <c r="C20" s="49"/>
      <c r="D20" s="61"/>
      <c r="E20" s="62"/>
      <c r="F20" s="63" t="str">
        <f t="shared" si="0"/>
        <v xml:space="preserve"> </v>
      </c>
      <c r="G20" s="64" t="str">
        <f t="shared" si="1"/>
        <v xml:space="preserve"> </v>
      </c>
      <c r="H20" s="66"/>
    </row>
    <row r="21" spans="2:8" x14ac:dyDescent="0.25">
      <c r="B21" s="32"/>
      <c r="C21" s="49"/>
      <c r="D21" s="61"/>
      <c r="E21" s="62"/>
      <c r="F21" s="63" t="str">
        <f t="shared" si="0"/>
        <v xml:space="preserve"> </v>
      </c>
      <c r="G21" s="64" t="str">
        <f t="shared" si="1"/>
        <v xml:space="preserve"> </v>
      </c>
      <c r="H21" s="66"/>
    </row>
    <row r="22" spans="2:8" x14ac:dyDescent="0.25">
      <c r="B22" s="32"/>
      <c r="C22" s="49"/>
      <c r="D22" s="61"/>
      <c r="E22" s="62"/>
      <c r="F22" s="63" t="str">
        <f t="shared" si="0"/>
        <v xml:space="preserve"> </v>
      </c>
      <c r="G22" s="64" t="str">
        <f t="shared" si="1"/>
        <v xml:space="preserve"> </v>
      </c>
      <c r="H22" s="66"/>
    </row>
    <row r="23" spans="2:8" x14ac:dyDescent="0.25">
      <c r="B23" s="32"/>
      <c r="C23" s="49"/>
      <c r="D23" s="61"/>
      <c r="E23" s="62"/>
      <c r="F23" s="63" t="str">
        <f t="shared" si="0"/>
        <v xml:space="preserve"> </v>
      </c>
      <c r="G23" s="64" t="str">
        <f t="shared" si="1"/>
        <v xml:space="preserve"> </v>
      </c>
      <c r="H23" s="66"/>
    </row>
    <row r="24" spans="2:8" x14ac:dyDescent="0.25">
      <c r="B24" s="32"/>
      <c r="C24" s="49"/>
      <c r="D24" s="61"/>
      <c r="E24" s="62"/>
      <c r="F24" s="63" t="str">
        <f t="shared" si="0"/>
        <v xml:space="preserve"> </v>
      </c>
      <c r="G24" s="64" t="str">
        <f t="shared" si="1"/>
        <v xml:space="preserve"> </v>
      </c>
      <c r="H24" s="66"/>
    </row>
    <row r="25" spans="2:8" x14ac:dyDescent="0.25">
      <c r="B25" s="32"/>
      <c r="C25" s="49"/>
      <c r="D25" s="61"/>
      <c r="E25" s="62"/>
      <c r="F25" s="63" t="str">
        <f t="shared" si="0"/>
        <v xml:space="preserve"> </v>
      </c>
      <c r="G25" s="64" t="str">
        <f t="shared" si="1"/>
        <v xml:space="preserve"> </v>
      </c>
      <c r="H25" s="66"/>
    </row>
    <row r="26" spans="2:8" x14ac:dyDescent="0.25">
      <c r="B26" s="32"/>
      <c r="C26" s="49"/>
      <c r="D26" s="61"/>
      <c r="E26" s="62"/>
      <c r="F26" s="63" t="str">
        <f t="shared" si="0"/>
        <v xml:space="preserve"> </v>
      </c>
      <c r="G26" s="64" t="str">
        <f t="shared" si="1"/>
        <v xml:space="preserve"> </v>
      </c>
      <c r="H26" s="66"/>
    </row>
    <row r="27" spans="2:8" ht="15.75" thickBot="1" x14ac:dyDescent="0.3">
      <c r="B27" s="33"/>
      <c r="C27" s="34"/>
      <c r="D27" s="42"/>
      <c r="E27" s="43"/>
      <c r="F27" s="67" t="str">
        <f t="shared" si="0"/>
        <v xml:space="preserve"> </v>
      </c>
      <c r="G27" s="68" t="str">
        <f t="shared" si="1"/>
        <v xml:space="preserve"> </v>
      </c>
      <c r="H27" s="69"/>
    </row>
    <row r="28" spans="2:8" ht="15.75" thickBot="1" x14ac:dyDescent="0.3"/>
    <row r="29" spans="2:8" ht="18.75" x14ac:dyDescent="0.3">
      <c r="B29" s="2" t="s">
        <v>16</v>
      </c>
      <c r="C29" s="14"/>
      <c r="D29" s="14"/>
      <c r="E29" s="14"/>
      <c r="F29" s="14"/>
      <c r="G29" s="21">
        <f>H31+H41+H86+H92</f>
        <v>0</v>
      </c>
      <c r="H29" s="20">
        <f>IF(G29&lt;4,G29,4)</f>
        <v>0</v>
      </c>
    </row>
    <row r="30" spans="2:8" x14ac:dyDescent="0.25">
      <c r="B30" s="6"/>
      <c r="C30" s="45"/>
      <c r="D30" s="45"/>
      <c r="E30" s="45"/>
      <c r="F30" s="45"/>
      <c r="G30" s="45"/>
      <c r="H30" s="7"/>
    </row>
    <row r="31" spans="2:8" x14ac:dyDescent="0.25">
      <c r="B31" s="8" t="s">
        <v>17</v>
      </c>
      <c r="C31" s="9"/>
      <c r="D31" s="9"/>
      <c r="E31" s="9"/>
      <c r="F31" s="9"/>
      <c r="G31" s="11">
        <f>SUM(H37:H39)</f>
        <v>0</v>
      </c>
      <c r="H31" s="15">
        <f>IF(G31&lt;0.46,G31,0.46)</f>
        <v>0</v>
      </c>
    </row>
    <row r="32" spans="2:8" ht="90.75" customHeight="1" x14ac:dyDescent="0.25">
      <c r="B32" s="6"/>
      <c r="C32" s="46" t="s">
        <v>31</v>
      </c>
      <c r="D32" s="47"/>
      <c r="E32" s="45"/>
      <c r="F32" s="45"/>
      <c r="G32" s="45"/>
      <c r="H32" s="12"/>
    </row>
    <row r="33" spans="2:8" x14ac:dyDescent="0.25">
      <c r="B33" s="26" t="s">
        <v>11</v>
      </c>
      <c r="C33" s="48" t="s">
        <v>35</v>
      </c>
      <c r="D33" s="48"/>
      <c r="E33" s="45"/>
      <c r="F33" s="45"/>
      <c r="G33" s="45"/>
      <c r="H33" s="12"/>
    </row>
    <row r="34" spans="2:8" x14ac:dyDescent="0.25">
      <c r="B34" s="32"/>
      <c r="C34" s="49"/>
      <c r="D34" s="49"/>
      <c r="E34" s="81" t="s">
        <v>0</v>
      </c>
      <c r="F34" s="81"/>
      <c r="G34" s="81"/>
      <c r="H34" s="12"/>
    </row>
    <row r="35" spans="2:8" x14ac:dyDescent="0.25">
      <c r="B35" s="6"/>
      <c r="C35" s="45"/>
      <c r="D35" s="45"/>
      <c r="E35" s="45"/>
      <c r="F35" s="45"/>
      <c r="G35" s="45"/>
      <c r="H35" s="12"/>
    </row>
    <row r="36" spans="2:8" x14ac:dyDescent="0.25">
      <c r="B36" s="26" t="s">
        <v>11</v>
      </c>
      <c r="C36" s="48" t="s">
        <v>18</v>
      </c>
      <c r="D36" s="48"/>
      <c r="E36" s="80" t="s">
        <v>19</v>
      </c>
      <c r="F36" s="80"/>
      <c r="G36" s="80"/>
      <c r="H36" s="12"/>
    </row>
    <row r="37" spans="2:8" x14ac:dyDescent="0.25">
      <c r="B37" s="32"/>
      <c r="C37" s="49"/>
      <c r="D37" s="49"/>
      <c r="E37" s="76" t="s">
        <v>0</v>
      </c>
      <c r="F37" s="76"/>
      <c r="G37" s="76"/>
      <c r="H37" s="16">
        <f>VLOOKUP(E37,Hoja2!$A$10:$B$17,2,0)</f>
        <v>0</v>
      </c>
    </row>
    <row r="38" spans="2:8" x14ac:dyDescent="0.25">
      <c r="B38" s="32"/>
      <c r="C38" s="49"/>
      <c r="D38" s="49"/>
      <c r="E38" s="76" t="s">
        <v>0</v>
      </c>
      <c r="F38" s="76"/>
      <c r="G38" s="76"/>
      <c r="H38" s="16">
        <f>VLOOKUP(E38,Hoja2!$A$10:$B$17,2,0)</f>
        <v>0</v>
      </c>
    </row>
    <row r="39" spans="2:8" x14ac:dyDescent="0.25">
      <c r="B39" s="70"/>
      <c r="C39" s="31"/>
      <c r="D39" s="31"/>
      <c r="E39" s="77" t="s">
        <v>0</v>
      </c>
      <c r="F39" s="77"/>
      <c r="G39" s="77"/>
      <c r="H39" s="17">
        <f>VLOOKUP(E39,Hoja2!$A$10:$B$17,2,0)</f>
        <v>0</v>
      </c>
    </row>
    <row r="40" spans="2:8" x14ac:dyDescent="0.25">
      <c r="B40" s="6"/>
      <c r="C40" s="45"/>
      <c r="D40" s="45"/>
      <c r="E40" s="45"/>
      <c r="F40" s="45"/>
      <c r="G40" s="45"/>
      <c r="H40" s="16"/>
    </row>
    <row r="41" spans="2:8" x14ac:dyDescent="0.25">
      <c r="B41" s="6" t="s">
        <v>20</v>
      </c>
      <c r="C41" s="45"/>
      <c r="D41" s="45"/>
      <c r="E41" s="45"/>
      <c r="F41" s="45"/>
      <c r="G41" s="50">
        <f>SUM(H44:H84)</f>
        <v>0</v>
      </c>
      <c r="H41" s="16">
        <f>IF(G41&lt;2.63,G41,2.63)</f>
        <v>0</v>
      </c>
    </row>
    <row r="42" spans="2:8" ht="72.75" x14ac:dyDescent="0.25">
      <c r="B42" s="6"/>
      <c r="C42" s="51" t="s">
        <v>36</v>
      </c>
      <c r="D42" s="51"/>
      <c r="E42" s="45"/>
      <c r="F42" s="45"/>
      <c r="G42" s="45"/>
      <c r="H42" s="16"/>
    </row>
    <row r="43" spans="2:8" x14ac:dyDescent="0.25">
      <c r="B43" s="26" t="s">
        <v>11</v>
      </c>
      <c r="C43" s="48" t="s">
        <v>23</v>
      </c>
      <c r="D43" s="48"/>
      <c r="E43" s="48" t="s">
        <v>22</v>
      </c>
      <c r="F43" s="48"/>
      <c r="G43" s="48" t="s">
        <v>21</v>
      </c>
      <c r="H43" s="16"/>
    </row>
    <row r="44" spans="2:8" x14ac:dyDescent="0.25">
      <c r="B44" s="32"/>
      <c r="C44" s="52"/>
      <c r="D44" s="52"/>
      <c r="E44" s="74"/>
      <c r="F44" s="74"/>
      <c r="G44" s="49"/>
      <c r="H44" s="16">
        <f>G44*0.02</f>
        <v>0</v>
      </c>
    </row>
    <row r="45" spans="2:8" x14ac:dyDescent="0.25">
      <c r="B45" s="32"/>
      <c r="C45" s="52"/>
      <c r="D45" s="52"/>
      <c r="E45" s="74"/>
      <c r="F45" s="74"/>
      <c r="G45" s="49"/>
      <c r="H45" s="16">
        <f t="shared" ref="H45:H84" si="2">G45*0.02</f>
        <v>0</v>
      </c>
    </row>
    <row r="46" spans="2:8" x14ac:dyDescent="0.25">
      <c r="B46" s="32"/>
      <c r="C46" s="52"/>
      <c r="D46" s="52"/>
      <c r="E46" s="74"/>
      <c r="F46" s="74"/>
      <c r="G46" s="49"/>
      <c r="H46" s="16">
        <f t="shared" si="2"/>
        <v>0</v>
      </c>
    </row>
    <row r="47" spans="2:8" x14ac:dyDescent="0.25">
      <c r="B47" s="32"/>
      <c r="C47" s="52"/>
      <c r="D47" s="52"/>
      <c r="E47" s="74"/>
      <c r="F47" s="74"/>
      <c r="G47" s="49"/>
      <c r="H47" s="16">
        <f t="shared" si="2"/>
        <v>0</v>
      </c>
    </row>
    <row r="48" spans="2:8" x14ac:dyDescent="0.25">
      <c r="B48" s="32"/>
      <c r="C48" s="52"/>
      <c r="D48" s="52"/>
      <c r="E48" s="74"/>
      <c r="F48" s="74"/>
      <c r="G48" s="49"/>
      <c r="H48" s="16">
        <f t="shared" si="2"/>
        <v>0</v>
      </c>
    </row>
    <row r="49" spans="2:8" x14ac:dyDescent="0.25">
      <c r="B49" s="32"/>
      <c r="C49" s="52"/>
      <c r="D49" s="52"/>
      <c r="E49" s="74"/>
      <c r="F49" s="74"/>
      <c r="G49" s="49"/>
      <c r="H49" s="16">
        <f t="shared" si="2"/>
        <v>0</v>
      </c>
    </row>
    <row r="50" spans="2:8" x14ac:dyDescent="0.25">
      <c r="B50" s="32"/>
      <c r="C50" s="52"/>
      <c r="D50" s="52"/>
      <c r="E50" s="74"/>
      <c r="F50" s="74"/>
      <c r="G50" s="49"/>
      <c r="H50" s="16">
        <f t="shared" si="2"/>
        <v>0</v>
      </c>
    </row>
    <row r="51" spans="2:8" x14ac:dyDescent="0.25">
      <c r="B51" s="32"/>
      <c r="C51" s="52"/>
      <c r="D51" s="52"/>
      <c r="E51" s="74"/>
      <c r="F51" s="74"/>
      <c r="G51" s="49"/>
      <c r="H51" s="16">
        <f t="shared" si="2"/>
        <v>0</v>
      </c>
    </row>
    <row r="52" spans="2:8" x14ac:dyDescent="0.25">
      <c r="B52" s="32"/>
      <c r="C52" s="52"/>
      <c r="D52" s="52"/>
      <c r="E52" s="74"/>
      <c r="F52" s="74"/>
      <c r="G52" s="49"/>
      <c r="H52" s="16">
        <f t="shared" si="2"/>
        <v>0</v>
      </c>
    </row>
    <row r="53" spans="2:8" x14ac:dyDescent="0.25">
      <c r="B53" s="32"/>
      <c r="C53" s="52"/>
      <c r="D53" s="52"/>
      <c r="E53" s="74"/>
      <c r="F53" s="74"/>
      <c r="G53" s="49"/>
      <c r="H53" s="16">
        <f t="shared" si="2"/>
        <v>0</v>
      </c>
    </row>
    <row r="54" spans="2:8" x14ac:dyDescent="0.25">
      <c r="B54" s="32"/>
      <c r="C54" s="52"/>
      <c r="D54" s="52"/>
      <c r="E54" s="74"/>
      <c r="F54" s="74"/>
      <c r="G54" s="49"/>
      <c r="H54" s="16">
        <f t="shared" si="2"/>
        <v>0</v>
      </c>
    </row>
    <row r="55" spans="2:8" x14ac:dyDescent="0.25">
      <c r="B55" s="32"/>
      <c r="C55" s="52"/>
      <c r="D55" s="52"/>
      <c r="E55" s="74"/>
      <c r="F55" s="74"/>
      <c r="G55" s="49"/>
      <c r="H55" s="16">
        <f t="shared" si="2"/>
        <v>0</v>
      </c>
    </row>
    <row r="56" spans="2:8" x14ac:dyDescent="0.25">
      <c r="B56" s="32"/>
      <c r="C56" s="52"/>
      <c r="D56" s="52"/>
      <c r="E56" s="74"/>
      <c r="F56" s="74"/>
      <c r="G56" s="49"/>
      <c r="H56" s="16">
        <f t="shared" si="2"/>
        <v>0</v>
      </c>
    </row>
    <row r="57" spans="2:8" x14ac:dyDescent="0.25">
      <c r="B57" s="32"/>
      <c r="C57" s="52"/>
      <c r="D57" s="52"/>
      <c r="E57" s="74"/>
      <c r="F57" s="74"/>
      <c r="G57" s="49"/>
      <c r="H57" s="16">
        <f t="shared" si="2"/>
        <v>0</v>
      </c>
    </row>
    <row r="58" spans="2:8" x14ac:dyDescent="0.25">
      <c r="B58" s="32"/>
      <c r="C58" s="52"/>
      <c r="D58" s="52"/>
      <c r="E58" s="74"/>
      <c r="F58" s="74"/>
      <c r="G58" s="49"/>
      <c r="H58" s="16">
        <f t="shared" si="2"/>
        <v>0</v>
      </c>
    </row>
    <row r="59" spans="2:8" x14ac:dyDescent="0.25">
      <c r="B59" s="32"/>
      <c r="C59" s="52"/>
      <c r="D59" s="52"/>
      <c r="E59" s="74"/>
      <c r="F59" s="74"/>
      <c r="G59" s="49"/>
      <c r="H59" s="16">
        <f t="shared" si="2"/>
        <v>0</v>
      </c>
    </row>
    <row r="60" spans="2:8" x14ac:dyDescent="0.25">
      <c r="B60" s="32"/>
      <c r="C60" s="52"/>
      <c r="D60" s="52"/>
      <c r="E60" s="74"/>
      <c r="F60" s="74"/>
      <c r="G60" s="49"/>
      <c r="H60" s="16">
        <f t="shared" si="2"/>
        <v>0</v>
      </c>
    </row>
    <row r="61" spans="2:8" x14ac:dyDescent="0.25">
      <c r="B61" s="32"/>
      <c r="C61" s="52"/>
      <c r="D61" s="52"/>
      <c r="E61" s="74"/>
      <c r="F61" s="74"/>
      <c r="G61" s="49"/>
      <c r="H61" s="16">
        <f t="shared" si="2"/>
        <v>0</v>
      </c>
    </row>
    <row r="62" spans="2:8" x14ac:dyDescent="0.25">
      <c r="B62" s="32"/>
      <c r="C62" s="52"/>
      <c r="D62" s="52"/>
      <c r="E62" s="74"/>
      <c r="F62" s="74"/>
      <c r="G62" s="49"/>
      <c r="H62" s="16">
        <f t="shared" si="2"/>
        <v>0</v>
      </c>
    </row>
    <row r="63" spans="2:8" x14ac:dyDescent="0.25">
      <c r="B63" s="32"/>
      <c r="C63" s="52"/>
      <c r="D63" s="52"/>
      <c r="E63" s="74"/>
      <c r="F63" s="74"/>
      <c r="G63" s="49"/>
      <c r="H63" s="16">
        <f t="shared" si="2"/>
        <v>0</v>
      </c>
    </row>
    <row r="64" spans="2:8" x14ac:dyDescent="0.25">
      <c r="B64" s="32"/>
      <c r="C64" s="52"/>
      <c r="D64" s="52"/>
      <c r="E64" s="74"/>
      <c r="F64" s="74"/>
      <c r="G64" s="49"/>
      <c r="H64" s="16">
        <f t="shared" si="2"/>
        <v>0</v>
      </c>
    </row>
    <row r="65" spans="2:8" x14ac:dyDescent="0.25">
      <c r="B65" s="32"/>
      <c r="C65" s="52"/>
      <c r="D65" s="52"/>
      <c r="E65" s="74"/>
      <c r="F65" s="74"/>
      <c r="G65" s="49"/>
      <c r="H65" s="16">
        <f t="shared" si="2"/>
        <v>0</v>
      </c>
    </row>
    <row r="66" spans="2:8" x14ac:dyDescent="0.25">
      <c r="B66" s="32"/>
      <c r="C66" s="52"/>
      <c r="D66" s="52"/>
      <c r="E66" s="74"/>
      <c r="F66" s="74"/>
      <c r="G66" s="49"/>
      <c r="H66" s="16">
        <f t="shared" si="2"/>
        <v>0</v>
      </c>
    </row>
    <row r="67" spans="2:8" x14ac:dyDescent="0.25">
      <c r="B67" s="32"/>
      <c r="C67" s="52"/>
      <c r="D67" s="52"/>
      <c r="E67" s="74"/>
      <c r="F67" s="74"/>
      <c r="G67" s="49"/>
      <c r="H67" s="16">
        <f t="shared" si="2"/>
        <v>0</v>
      </c>
    </row>
    <row r="68" spans="2:8" x14ac:dyDescent="0.25">
      <c r="B68" s="32"/>
      <c r="C68" s="52"/>
      <c r="D68" s="52"/>
      <c r="E68" s="74"/>
      <c r="F68" s="74"/>
      <c r="G68" s="49"/>
      <c r="H68" s="16">
        <f t="shared" si="2"/>
        <v>0</v>
      </c>
    </row>
    <row r="69" spans="2:8" x14ac:dyDescent="0.25">
      <c r="B69" s="32"/>
      <c r="C69" s="52"/>
      <c r="D69" s="52"/>
      <c r="E69" s="74"/>
      <c r="F69" s="74"/>
      <c r="G69" s="49"/>
      <c r="H69" s="16">
        <f t="shared" si="2"/>
        <v>0</v>
      </c>
    </row>
    <row r="70" spans="2:8" x14ac:dyDescent="0.25">
      <c r="B70" s="32"/>
      <c r="C70" s="52"/>
      <c r="D70" s="52"/>
      <c r="E70" s="74"/>
      <c r="F70" s="74"/>
      <c r="G70" s="49"/>
      <c r="H70" s="16">
        <f t="shared" si="2"/>
        <v>0</v>
      </c>
    </row>
    <row r="71" spans="2:8" x14ac:dyDescent="0.25">
      <c r="B71" s="32"/>
      <c r="C71" s="52"/>
      <c r="D71" s="52"/>
      <c r="E71" s="74"/>
      <c r="F71" s="74"/>
      <c r="G71" s="49"/>
      <c r="H71" s="16">
        <f t="shared" si="2"/>
        <v>0</v>
      </c>
    </row>
    <row r="72" spans="2:8" x14ac:dyDescent="0.25">
      <c r="B72" s="32"/>
      <c r="C72" s="52"/>
      <c r="D72" s="52"/>
      <c r="E72" s="74"/>
      <c r="F72" s="74"/>
      <c r="G72" s="49"/>
      <c r="H72" s="16">
        <f t="shared" si="2"/>
        <v>0</v>
      </c>
    </row>
    <row r="73" spans="2:8" x14ac:dyDescent="0.25">
      <c r="B73" s="32"/>
      <c r="C73" s="52"/>
      <c r="D73" s="52"/>
      <c r="E73" s="74"/>
      <c r="F73" s="74"/>
      <c r="G73" s="49"/>
      <c r="H73" s="16">
        <f t="shared" si="2"/>
        <v>0</v>
      </c>
    </row>
    <row r="74" spans="2:8" x14ac:dyDescent="0.25">
      <c r="B74" s="32"/>
      <c r="C74" s="52"/>
      <c r="D74" s="52"/>
      <c r="E74" s="74"/>
      <c r="F74" s="74"/>
      <c r="G74" s="49"/>
      <c r="H74" s="16">
        <f t="shared" si="2"/>
        <v>0</v>
      </c>
    </row>
    <row r="75" spans="2:8" x14ac:dyDescent="0.25">
      <c r="B75" s="32"/>
      <c r="C75" s="52"/>
      <c r="D75" s="52"/>
      <c r="E75" s="74"/>
      <c r="F75" s="74"/>
      <c r="G75" s="49"/>
      <c r="H75" s="16">
        <f t="shared" si="2"/>
        <v>0</v>
      </c>
    </row>
    <row r="76" spans="2:8" x14ac:dyDescent="0.25">
      <c r="B76" s="32"/>
      <c r="C76" s="52"/>
      <c r="D76" s="52"/>
      <c r="E76" s="74"/>
      <c r="F76" s="74"/>
      <c r="G76" s="49"/>
      <c r="H76" s="16">
        <f t="shared" si="2"/>
        <v>0</v>
      </c>
    </row>
    <row r="77" spans="2:8" x14ac:dyDescent="0.25">
      <c r="B77" s="32"/>
      <c r="C77" s="52"/>
      <c r="D77" s="52"/>
      <c r="E77" s="74"/>
      <c r="F77" s="74"/>
      <c r="G77" s="49"/>
      <c r="H77" s="16">
        <f t="shared" si="2"/>
        <v>0</v>
      </c>
    </row>
    <row r="78" spans="2:8" x14ac:dyDescent="0.25">
      <c r="B78" s="32"/>
      <c r="C78" s="52"/>
      <c r="D78" s="52"/>
      <c r="E78" s="74"/>
      <c r="F78" s="74"/>
      <c r="G78" s="49"/>
      <c r="H78" s="16">
        <f t="shared" si="2"/>
        <v>0</v>
      </c>
    </row>
    <row r="79" spans="2:8" x14ac:dyDescent="0.25">
      <c r="B79" s="32"/>
      <c r="C79" s="52"/>
      <c r="D79" s="52"/>
      <c r="E79" s="74"/>
      <c r="F79" s="74"/>
      <c r="G79" s="49"/>
      <c r="H79" s="16">
        <f t="shared" si="2"/>
        <v>0</v>
      </c>
    </row>
    <row r="80" spans="2:8" x14ac:dyDescent="0.25">
      <c r="B80" s="32"/>
      <c r="C80" s="52"/>
      <c r="D80" s="52"/>
      <c r="E80" s="74"/>
      <c r="F80" s="74"/>
      <c r="G80" s="49"/>
      <c r="H80" s="16">
        <f t="shared" si="2"/>
        <v>0</v>
      </c>
    </row>
    <row r="81" spans="2:8" x14ac:dyDescent="0.25">
      <c r="B81" s="32"/>
      <c r="C81" s="52"/>
      <c r="D81" s="52"/>
      <c r="E81" s="74"/>
      <c r="F81" s="74"/>
      <c r="G81" s="49"/>
      <c r="H81" s="16">
        <f t="shared" si="2"/>
        <v>0</v>
      </c>
    </row>
    <row r="82" spans="2:8" x14ac:dyDescent="0.25">
      <c r="B82" s="32"/>
      <c r="C82" s="52"/>
      <c r="D82" s="52"/>
      <c r="E82" s="74"/>
      <c r="F82" s="74"/>
      <c r="G82" s="49"/>
      <c r="H82" s="16">
        <f t="shared" si="2"/>
        <v>0</v>
      </c>
    </row>
    <row r="83" spans="2:8" x14ac:dyDescent="0.25">
      <c r="B83" s="32"/>
      <c r="C83" s="52"/>
      <c r="D83" s="52"/>
      <c r="E83" s="74"/>
      <c r="F83" s="74"/>
      <c r="G83" s="49"/>
      <c r="H83" s="16">
        <f t="shared" si="2"/>
        <v>0</v>
      </c>
    </row>
    <row r="84" spans="2:8" x14ac:dyDescent="0.25">
      <c r="B84" s="32"/>
      <c r="C84" s="52"/>
      <c r="D84" s="52"/>
      <c r="E84" s="74"/>
      <c r="F84" s="74"/>
      <c r="G84" s="49"/>
      <c r="H84" s="16">
        <f t="shared" si="2"/>
        <v>0</v>
      </c>
    </row>
    <row r="85" spans="2:8" x14ac:dyDescent="0.25">
      <c r="B85" s="40" t="s">
        <v>24</v>
      </c>
      <c r="C85" s="10"/>
      <c r="D85" s="10"/>
      <c r="E85" s="10"/>
      <c r="F85" s="10"/>
      <c r="G85" s="41">
        <f>SUM(G44:G84)</f>
        <v>0</v>
      </c>
      <c r="H85" s="17"/>
    </row>
    <row r="86" spans="2:8" x14ac:dyDescent="0.25">
      <c r="B86" s="6" t="s">
        <v>48</v>
      </c>
      <c r="C86" s="45"/>
      <c r="D86" s="45"/>
      <c r="E86" s="45"/>
      <c r="F86" s="45"/>
      <c r="G86" s="83">
        <f>SUM(H88:H90)</f>
        <v>0</v>
      </c>
      <c r="H86" s="16">
        <f>IF(G86&lt;0.46,G86,0.46)</f>
        <v>0</v>
      </c>
    </row>
    <row r="87" spans="2:8" ht="54.75" customHeight="1" x14ac:dyDescent="0.25">
      <c r="B87" s="6"/>
      <c r="C87" s="54" t="s">
        <v>44</v>
      </c>
      <c r="D87" s="51"/>
      <c r="E87" s="45"/>
      <c r="F87" s="45"/>
      <c r="G87" s="45"/>
      <c r="H87" s="16"/>
    </row>
    <row r="88" spans="2:8" s="71" customFormat="1" ht="14.25" customHeight="1" x14ac:dyDescent="0.25">
      <c r="B88" s="6"/>
      <c r="C88" s="54"/>
      <c r="D88" s="51"/>
      <c r="E88" s="78" t="s">
        <v>0</v>
      </c>
      <c r="F88" s="78"/>
      <c r="G88" s="78"/>
      <c r="H88" s="16">
        <f>VLOOKUP(E88,Hoja2!A20:$B$23,2,FALSE)</f>
        <v>0</v>
      </c>
    </row>
    <row r="89" spans="2:8" s="71" customFormat="1" ht="14.25" customHeight="1" x14ac:dyDescent="0.25">
      <c r="B89" s="6"/>
      <c r="C89" s="54"/>
      <c r="D89" s="51"/>
      <c r="E89" s="78" t="s">
        <v>0</v>
      </c>
      <c r="F89" s="78"/>
      <c r="G89" s="78"/>
      <c r="H89" s="16">
        <f>VLOOKUP(E89,Hoja2!A20:$B$23,2,FALSE)</f>
        <v>0</v>
      </c>
    </row>
    <row r="90" spans="2:8" ht="14.25" customHeight="1" x14ac:dyDescent="0.25">
      <c r="B90" s="25"/>
      <c r="C90" s="10"/>
      <c r="D90" s="10"/>
      <c r="E90" s="82" t="s">
        <v>0</v>
      </c>
      <c r="F90" s="82"/>
      <c r="G90" s="82"/>
      <c r="H90" s="17">
        <f>VLOOKUP(E90,Hoja2!A20:$B$23,2,FALSE)</f>
        <v>0</v>
      </c>
    </row>
    <row r="91" spans="2:8" x14ac:dyDescent="0.25">
      <c r="B91" s="8"/>
      <c r="C91" s="9"/>
      <c r="D91" s="9"/>
      <c r="E91" s="9"/>
      <c r="F91" s="9"/>
      <c r="G91" s="9"/>
      <c r="H91" s="15"/>
    </row>
    <row r="92" spans="2:8" x14ac:dyDescent="0.25">
      <c r="B92" s="6" t="s">
        <v>25</v>
      </c>
      <c r="C92" s="45"/>
      <c r="D92" s="45"/>
      <c r="E92" s="45"/>
      <c r="F92" s="45"/>
      <c r="G92" s="53">
        <f>H95+H96+H97+H98+H99+H100</f>
        <v>0</v>
      </c>
      <c r="H92" s="22">
        <f>IF(G92&lt;0.46,G92,0.46)</f>
        <v>0</v>
      </c>
    </row>
    <row r="93" spans="2:8" ht="70.5" customHeight="1" x14ac:dyDescent="0.25">
      <c r="B93" s="6"/>
      <c r="C93" s="54" t="s">
        <v>37</v>
      </c>
      <c r="D93" s="51"/>
      <c r="E93" s="45"/>
      <c r="F93" s="45"/>
      <c r="G93" s="45"/>
      <c r="H93" s="16"/>
    </row>
    <row r="94" spans="2:8" x14ac:dyDescent="0.25">
      <c r="B94" s="26" t="s">
        <v>11</v>
      </c>
      <c r="C94" s="48" t="s">
        <v>26</v>
      </c>
      <c r="D94" s="48"/>
      <c r="E94" s="80" t="s">
        <v>19</v>
      </c>
      <c r="F94" s="80"/>
      <c r="G94" s="80"/>
      <c r="H94" s="16"/>
    </row>
    <row r="95" spans="2:8" x14ac:dyDescent="0.25">
      <c r="B95" s="32"/>
      <c r="C95" s="49"/>
      <c r="D95" s="49"/>
      <c r="E95" s="78" t="s">
        <v>0</v>
      </c>
      <c r="F95" s="78"/>
      <c r="G95" s="78"/>
      <c r="H95" s="16">
        <f>VLOOKUP(E95,Hoja2!A27:$B$32,2,FALSE)</f>
        <v>0</v>
      </c>
    </row>
    <row r="96" spans="2:8" x14ac:dyDescent="0.25">
      <c r="B96" s="32"/>
      <c r="C96" s="49"/>
      <c r="D96" s="49"/>
      <c r="E96" s="78" t="s">
        <v>0</v>
      </c>
      <c r="F96" s="78"/>
      <c r="G96" s="78"/>
      <c r="H96" s="16">
        <f>VLOOKUP(E96,Hoja2!A27:$B$32,2,FALSE)</f>
        <v>0</v>
      </c>
    </row>
    <row r="97" spans="2:8" x14ac:dyDescent="0.25">
      <c r="B97" s="32"/>
      <c r="C97" s="49"/>
      <c r="D97" s="49"/>
      <c r="E97" s="78" t="s">
        <v>0</v>
      </c>
      <c r="F97" s="78"/>
      <c r="G97" s="78"/>
      <c r="H97" s="16">
        <f>VLOOKUP(E97,Hoja2!A27:$B$32,2,FALSE)</f>
        <v>0</v>
      </c>
    </row>
    <row r="98" spans="2:8" x14ac:dyDescent="0.25">
      <c r="B98" s="32"/>
      <c r="C98" s="49"/>
      <c r="D98" s="49"/>
      <c r="E98" s="78" t="s">
        <v>0</v>
      </c>
      <c r="F98" s="78"/>
      <c r="G98" s="78"/>
      <c r="H98" s="16">
        <f>VLOOKUP(E98,Hoja2!A27:$B$32,2,FALSE)</f>
        <v>0</v>
      </c>
    </row>
    <row r="99" spans="2:8" x14ac:dyDescent="0.25">
      <c r="B99" s="32"/>
      <c r="C99" s="49"/>
      <c r="D99" s="49"/>
      <c r="E99" s="78" t="s">
        <v>0</v>
      </c>
      <c r="F99" s="78"/>
      <c r="G99" s="78"/>
      <c r="H99" s="16">
        <f>VLOOKUP(E99,Hoja2!A27:$B$32,2,FALSE)</f>
        <v>0</v>
      </c>
    </row>
    <row r="100" spans="2:8" ht="15.75" thickBot="1" x14ac:dyDescent="0.3">
      <c r="B100" s="33"/>
      <c r="C100" s="34"/>
      <c r="D100" s="34"/>
      <c r="E100" s="79" t="s">
        <v>0</v>
      </c>
      <c r="F100" s="79"/>
      <c r="G100" s="79"/>
      <c r="H100" s="18">
        <f>VLOOKUP(E100,Hoja2!A27:$B$32,2,FALSE)</f>
        <v>0</v>
      </c>
    </row>
    <row r="101" spans="2:8" ht="15.75" thickBot="1" x14ac:dyDescent="0.3">
      <c r="H101" s="19"/>
    </row>
    <row r="102" spans="2:8" ht="19.5" thickBot="1" x14ac:dyDescent="0.35">
      <c r="B102" s="28" t="s">
        <v>27</v>
      </c>
      <c r="C102" s="29"/>
      <c r="D102" s="29"/>
      <c r="E102" s="29"/>
      <c r="F102" s="29"/>
      <c r="G102" s="29"/>
      <c r="H102" s="30">
        <f>SUM(H10,H29)</f>
        <v>0</v>
      </c>
    </row>
    <row r="105" spans="2:8" ht="99.75" customHeight="1" x14ac:dyDescent="0.25"/>
    <row r="150" spans="3:3" x14ac:dyDescent="0.25">
      <c r="C150" s="75"/>
    </row>
    <row r="151" spans="3:3" x14ac:dyDescent="0.25">
      <c r="C151" s="75"/>
    </row>
    <row r="152" spans="3:3" x14ac:dyDescent="0.25">
      <c r="C152" s="75"/>
    </row>
    <row r="154" spans="3:3" x14ac:dyDescent="0.25">
      <c r="C154" s="75"/>
    </row>
    <row r="155" spans="3:3" x14ac:dyDescent="0.25">
      <c r="C155" s="75"/>
    </row>
    <row r="156" spans="3:3" ht="28.5" customHeight="1" x14ac:dyDescent="0.25">
      <c r="C156" s="75"/>
    </row>
    <row r="159" spans="3:3" ht="23.25" customHeight="1" x14ac:dyDescent="0.25"/>
  </sheetData>
  <sheetProtection algorithmName="SHA-512" hashValue="uCYO5s64mD11GL6uw6Y/62+n3i+7V7MDCoWQ7vqEK9OHufevrb/fED7JDfKsvvzSh+MoDEC7WB30a+OU9nbA7g==" saltValue="DDDFhShuoNzU23cdh235cw==" spinCount="100000" sheet="1"/>
  <dataConsolidate/>
  <mergeCells count="61">
    <mergeCell ref="E89:G89"/>
    <mergeCell ref="E88:G88"/>
    <mergeCell ref="E36:G36"/>
    <mergeCell ref="E34:G34"/>
    <mergeCell ref="E90:G90"/>
    <mergeCell ref="E95:G95"/>
    <mergeCell ref="E96:G96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C150:C152"/>
    <mergeCell ref="C154:C156"/>
    <mergeCell ref="E37:G37"/>
    <mergeCell ref="E38:G38"/>
    <mergeCell ref="E39:G39"/>
    <mergeCell ref="E97:G97"/>
    <mergeCell ref="E98:G98"/>
    <mergeCell ref="E99:G99"/>
    <mergeCell ref="E100:G100"/>
    <mergeCell ref="E94:G94"/>
    <mergeCell ref="E44:F44"/>
    <mergeCell ref="E45:F45"/>
    <mergeCell ref="E46:F46"/>
    <mergeCell ref="E47:F47"/>
    <mergeCell ref="E48:F48"/>
    <mergeCell ref="E49:F49"/>
    <mergeCell ref="E61:F61"/>
    <mergeCell ref="E62:F62"/>
    <mergeCell ref="E69:F69"/>
    <mergeCell ref="E70:F70"/>
    <mergeCell ref="E71:F71"/>
    <mergeCell ref="E72:F72"/>
    <mergeCell ref="E63:F63"/>
    <mergeCell ref="E64:F64"/>
    <mergeCell ref="E65:F65"/>
    <mergeCell ref="E66:F66"/>
    <mergeCell ref="E67:F67"/>
    <mergeCell ref="C6:F6"/>
    <mergeCell ref="C7:F7"/>
    <mergeCell ref="C8:F8"/>
    <mergeCell ref="E83:F83"/>
    <mergeCell ref="E84:F84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68:F68"/>
  </mergeCells>
  <dataValidations xWindow="380" yWindow="782" count="15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107:B147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107:D147 D44:D84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G107:G147">
      <formula1>15</formula1>
      <formula2>5000</formula2>
    </dataValidation>
    <dataValidation allowBlank="1" showInputMessage="1" showErrorMessage="1" promptTitle="Introduïsca número de document" prompt="El camp només admet nombres enters. En cas que el certificat o títol no figure en l'expedient personal en RRHH, s'haurà d'aportar els documents acompanyant esta baremació, en què haurà d'aportar el número d'orde:_x000a_" sqref="C34"/>
    <dataValidation allowBlank="1" showInputMessage="1" showErrorMessage="1" promptTitle="Introduïsca número de document" prompt="El camp només admet nombres enters." sqref="B16:B27"/>
    <dataValidation allowBlank="1" showInputMessage="1" showErrorMessage="1" promptTitle="Format data" prompt="Introduïsca la data amb el següent format XX/XX/XXXX" sqref="D16:E27 E44:F84"/>
    <dataValidation type="whole" allowBlank="1" showInputMessage="1" showErrorMessage="1" errorTitle="Curso no válido" error="El curso no cumple con el número de horas mínimo para ser valorado." promptTitle="Duració del curs" prompt="Introduïsca nombre d'hores del curs." sqref="G44:G84">
      <formula1>15</formula1>
      <formula2>5000</formula2>
    </dataValidation>
    <dataValidation allowBlank="1" showInputMessage="1" showErrorMessage="1" promptTitle="Dies" prompt="No emplenar" sqref="G16:G27"/>
    <dataValidation allowBlank="1" showInputMessage="1" showErrorMessage="1" promptTitle="Mesos" prompt="No emplenar" sqref="F16:F27"/>
    <dataValidation type="whole" allowBlank="1" showInputMessage="1" showErrorMessage="1" promptTitle="Introduïsca número de document" prompt="El camp només admet nombres enters. En cas que el certificat o títol no figure en l'expedient personal en RRHH, s'haurà d'aportar els documents acompanyant esta baremació, en què haurà d'aportar el número d'orde:" sqref="B34">
      <formula1>1</formula1>
      <formula2>200</formula2>
    </dataValidation>
    <dataValidation allowBlank="1" showInputMessage="1" showErrorMessage="1" promptTitle="Denominació curs" prompt="És imprescindible acompanyar el certificat o títol quan no es trobe en el seu expedient personal i identificar amb número de document quan el puges a seu electrònica. Exemple per a anomenar el document quan el puges a seu: &quot;3.Llei de contractes.pdf&quot;" sqref="C44:C84"/>
    <dataValidation allowBlank="1" showInputMessage="1" showErrorMessage="1" promptTitle="Introduïsca nom del idioma" prompt="Cal especificar el nom de l'idioma comunitari." sqref="C95:C100"/>
    <dataValidation allowBlank="1" showInputMessage="1" showErrorMessage="1" promptTitle="Introduïsca número de document" prompt="El camp només admet nombres enters. En cas que el certificat o títol no figure en l'expedient personal en RRHH, s'haurà d'aportar els documents acompanyant esta baremació, en què haurà d'aportar el número d'ordre:" sqref="B95:B100"/>
    <dataValidation type="whole" allowBlank="1" showInputMessage="1" showErrorMessage="1" promptTitle="Introduïsca número de document" prompt="El camp només admet nombres enters. En cas que el certificat o títol no figure en l'expedient personal en RRHH, s'haurà d'aportar els documents acompanyant esta baremació, en què haurà d'aportar el número d'ordre:" sqref="B44:B84">
      <formula1>1</formula1>
      <formula2>200</formula2>
    </dataValidation>
    <dataValidation type="whole" allowBlank="1" showInputMessage="1" showErrorMessage="1" promptTitle="Introduïsca número de document" prompt="El camp només admet nombres enters. En cas que el certificat o títol no figure en l'expedient personal en RRHH, s'haurà d'aportar els documents acompanyant esta baremació, en què haurà d'aportar el número d'ordre:_x000a_" sqref="B37:B39">
      <formula1>1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paperSize="9" scale="62" fitToHeight="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380" yWindow="782" count="4">
        <x14:dataValidation type="list" allowBlank="1" showInputMessage="1" showErrorMessage="1" promptTitle="Titulació" prompt="Seleccione nivell titulació">
          <x14:formula1>
            <xm:f>Hoja2!$A$10:$A$11</xm:f>
          </x14:formula1>
          <xm:sqref>E34:G34</xm:sqref>
        </x14:dataValidation>
        <x14:dataValidation type="list" allowBlank="1" showInputMessage="1" showErrorMessage="1">
          <x14:formula1>
            <xm:f>Hoja2!$A$27:$A$32</xm:f>
          </x14:formula1>
          <xm:sqref>E95:G100</xm:sqref>
        </x14:dataValidation>
        <x14:dataValidation type="list" allowBlank="1" showInputMessage="1" showErrorMessage="1" promptTitle="Titulació" prompt="Seleccione nivell titulació">
          <x14:formula1>
            <xm:f>Hoja2!$A$10:$A$14</xm:f>
          </x14:formula1>
          <xm:sqref>E37:G39</xm:sqref>
        </x14:dataValidation>
        <x14:dataValidation type="list" allowBlank="1" showInputMessage="1" showErrorMessage="1">
          <x14:formula1>
            <xm:f>Hoja2!$A$20:$A$23</xm:f>
          </x14:formula1>
          <xm:sqref>E90:G90 E88:G89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2"/>
  <sheetViews>
    <sheetView topLeftCell="A4" workbookViewId="0">
      <selection activeCell="H24" sqref="H24"/>
    </sheetView>
  </sheetViews>
  <sheetFormatPr baseColWidth="10" defaultRowHeight="15" x14ac:dyDescent="0.25"/>
  <cols>
    <col min="1" max="1" width="42.85546875" customWidth="1"/>
  </cols>
  <sheetData>
    <row r="2" spans="1:2" x14ac:dyDescent="0.25">
      <c r="A2" s="35"/>
      <c r="B2" s="36"/>
    </row>
    <row r="4" spans="1:2" x14ac:dyDescent="0.25">
      <c r="A4" s="1"/>
      <c r="B4" s="1"/>
    </row>
    <row r="5" spans="1:2" x14ac:dyDescent="0.25">
      <c r="A5" s="1"/>
      <c r="B5" s="1"/>
    </row>
    <row r="9" spans="1:2" x14ac:dyDescent="0.25">
      <c r="A9" s="37" t="s">
        <v>1</v>
      </c>
      <c r="B9" s="36"/>
    </row>
    <row r="10" spans="1:2" x14ac:dyDescent="0.25">
      <c r="A10" t="s">
        <v>0</v>
      </c>
      <c r="B10" s="24">
        <v>0</v>
      </c>
    </row>
    <row r="11" spans="1:2" x14ac:dyDescent="0.25">
      <c r="A11" t="s">
        <v>28</v>
      </c>
      <c r="B11" s="24">
        <v>0</v>
      </c>
    </row>
    <row r="12" spans="1:2" x14ac:dyDescent="0.25">
      <c r="A12" t="s">
        <v>32</v>
      </c>
      <c r="B12" s="24">
        <v>0.46</v>
      </c>
    </row>
    <row r="13" spans="1:2" x14ac:dyDescent="0.25">
      <c r="A13" t="s">
        <v>33</v>
      </c>
      <c r="B13" s="24">
        <v>0.38500000000000001</v>
      </c>
    </row>
    <row r="14" spans="1:2" x14ac:dyDescent="0.25">
      <c r="A14" t="s">
        <v>34</v>
      </c>
      <c r="B14" s="24">
        <v>0.31</v>
      </c>
    </row>
    <row r="15" spans="1:2" x14ac:dyDescent="0.25">
      <c r="B15" s="24"/>
    </row>
    <row r="16" spans="1:2" s="44" customFormat="1" x14ac:dyDescent="0.25">
      <c r="B16" s="24"/>
    </row>
    <row r="17" spans="1:2" s="44" customFormat="1" x14ac:dyDescent="0.25">
      <c r="B17" s="24"/>
    </row>
    <row r="18" spans="1:2" x14ac:dyDescent="0.25">
      <c r="B18" s="24"/>
    </row>
    <row r="19" spans="1:2" x14ac:dyDescent="0.25">
      <c r="A19" s="37" t="s">
        <v>2</v>
      </c>
      <c r="B19" s="36"/>
    </row>
    <row r="20" spans="1:2" x14ac:dyDescent="0.25">
      <c r="A20" t="s">
        <v>0</v>
      </c>
      <c r="B20" s="24">
        <v>0</v>
      </c>
    </row>
    <row r="21" spans="1:2" x14ac:dyDescent="0.25">
      <c r="A21" t="s">
        <v>45</v>
      </c>
      <c r="B21" s="24">
        <v>0.18</v>
      </c>
    </row>
    <row r="22" spans="1:2" x14ac:dyDescent="0.25">
      <c r="A22" t="s">
        <v>46</v>
      </c>
      <c r="B22" s="24">
        <v>0.18</v>
      </c>
    </row>
    <row r="23" spans="1:2" x14ac:dyDescent="0.25">
      <c r="A23" t="s">
        <v>47</v>
      </c>
      <c r="B23" s="24">
        <v>0.1</v>
      </c>
    </row>
    <row r="26" spans="1:2" x14ac:dyDescent="0.25">
      <c r="A26" s="37" t="s">
        <v>3</v>
      </c>
      <c r="B26" s="36"/>
    </row>
    <row r="27" spans="1:2" x14ac:dyDescent="0.25">
      <c r="A27" t="s">
        <v>0</v>
      </c>
      <c r="B27" s="24">
        <v>0</v>
      </c>
    </row>
    <row r="28" spans="1:2" x14ac:dyDescent="0.25">
      <c r="A28" t="s">
        <v>41</v>
      </c>
      <c r="B28" s="24">
        <v>0.46</v>
      </c>
    </row>
    <row r="29" spans="1:2" x14ac:dyDescent="0.25">
      <c r="A29" t="s">
        <v>42</v>
      </c>
      <c r="B29" s="24">
        <v>0.4</v>
      </c>
    </row>
    <row r="30" spans="1:2" x14ac:dyDescent="0.25">
      <c r="A30" t="s">
        <v>43</v>
      </c>
      <c r="B30" s="24">
        <v>0.34</v>
      </c>
    </row>
    <row r="31" spans="1:2" x14ac:dyDescent="0.25">
      <c r="A31" t="s">
        <v>40</v>
      </c>
      <c r="B31" s="24">
        <v>0.28000000000000003</v>
      </c>
    </row>
    <row r="32" spans="1:2" x14ac:dyDescent="0.25">
      <c r="A32" t="s">
        <v>39</v>
      </c>
      <c r="B32" s="24">
        <v>0.22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LIVIA BELMONTE COMPANY</cp:lastModifiedBy>
  <cp:lastPrinted>2025-06-13T07:23:04Z</cp:lastPrinted>
  <dcterms:created xsi:type="dcterms:W3CDTF">2022-05-05T11:54:51Z</dcterms:created>
  <dcterms:modified xsi:type="dcterms:W3CDTF">2025-06-30T08:05:03Z</dcterms:modified>
</cp:coreProperties>
</file>