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cperez\Desktop\"/>
    </mc:Choice>
  </mc:AlternateContent>
  <workbookProtection workbookAlgorithmName="SHA-512" workbookHashValue="DX8w7LdCMQKMXr4ZqSAHSCgU/u8PgA1ZmCB8J2P0kojgi/W5kyIUd138sLrG2V2eZVWREmO6CDSliToECOw2Yw==" workbookSaltValue="Lm+tbsYWXUmSR5X9PkBQJg==" workbookSpinCount="100000" lockStructure="1"/>
  <bookViews>
    <workbookView xWindow="0" yWindow="0" windowWidth="28800" windowHeight="12180"/>
  </bookViews>
  <sheets>
    <sheet name="AUTOBAREMACIÓN" sheetId="1" r:id="rId1"/>
    <sheet name="Hoja2"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15" i="1" l="1"/>
  <c r="G115" i="1"/>
  <c r="F116" i="1"/>
  <c r="G116" i="1"/>
  <c r="F117" i="1"/>
  <c r="G117" i="1"/>
  <c r="F118" i="1"/>
  <c r="G118" i="1"/>
  <c r="F119" i="1"/>
  <c r="G119" i="1"/>
  <c r="F120" i="1"/>
  <c r="G120" i="1"/>
  <c r="F121" i="1"/>
  <c r="G121" i="1"/>
  <c r="F122" i="1"/>
  <c r="G122" i="1"/>
  <c r="F123" i="1"/>
  <c r="G123" i="1"/>
  <c r="F124" i="1"/>
  <c r="G124" i="1"/>
  <c r="G114" i="1"/>
  <c r="F114" i="1"/>
  <c r="G113" i="1"/>
  <c r="F113" i="1"/>
  <c r="G111" i="1" l="1"/>
  <c r="H111" i="1" s="1"/>
  <c r="H109" i="1" s="1"/>
  <c r="G108" i="1" s="1"/>
  <c r="H108" i="1" s="1"/>
  <c r="H48" i="1" l="1"/>
  <c r="H49" i="1"/>
  <c r="H50" i="1"/>
  <c r="H51" i="1"/>
  <c r="H52" i="1"/>
  <c r="H53" i="1"/>
  <c r="H54" i="1"/>
  <c r="H55" i="1"/>
  <c r="H56" i="1"/>
  <c r="H57" i="1"/>
  <c r="H58" i="1"/>
  <c r="H59" i="1"/>
  <c r="H60" i="1"/>
  <c r="H61" i="1"/>
  <c r="H62" i="1"/>
  <c r="H63" i="1"/>
  <c r="H64" i="1"/>
  <c r="H65" i="1"/>
  <c r="H66" i="1"/>
  <c r="H67" i="1"/>
  <c r="H68" i="1"/>
  <c r="H69" i="1"/>
  <c r="H47" i="1"/>
  <c r="G70" i="1"/>
  <c r="H70" i="1" s="1"/>
  <c r="G95" i="1"/>
  <c r="H95" i="1" s="1"/>
  <c r="H74" i="1"/>
  <c r="H75" i="1"/>
  <c r="H76" i="1"/>
  <c r="H77" i="1"/>
  <c r="H78" i="1"/>
  <c r="H79" i="1"/>
  <c r="H80" i="1"/>
  <c r="H81" i="1"/>
  <c r="H82" i="1"/>
  <c r="H83" i="1"/>
  <c r="H84" i="1"/>
  <c r="H85" i="1"/>
  <c r="H86" i="1"/>
  <c r="H87" i="1"/>
  <c r="H88" i="1"/>
  <c r="H89" i="1"/>
  <c r="H90" i="1"/>
  <c r="H91" i="1"/>
  <c r="H92" i="1"/>
  <c r="H93" i="1"/>
  <c r="H94" i="1"/>
  <c r="H73" i="1"/>
  <c r="H107" i="1"/>
  <c r="H105" i="1"/>
  <c r="H104" i="1"/>
  <c r="H106" i="1"/>
  <c r="H103" i="1"/>
  <c r="H102" i="1"/>
  <c r="H98" i="1"/>
  <c r="H96" i="1" s="1"/>
  <c r="H40" i="1"/>
  <c r="H41" i="1"/>
  <c r="H39" i="1"/>
  <c r="H31" i="1"/>
  <c r="G29" i="1"/>
  <c r="F29" i="1"/>
  <c r="G28" i="1"/>
  <c r="F28" i="1"/>
  <c r="G27" i="1"/>
  <c r="F27" i="1"/>
  <c r="G26" i="1"/>
  <c r="F26" i="1"/>
  <c r="G25" i="1"/>
  <c r="F25" i="1"/>
  <c r="G24" i="1"/>
  <c r="F24" i="1"/>
  <c r="G23" i="1"/>
  <c r="F23" i="1"/>
  <c r="G22" i="1"/>
  <c r="F22" i="1"/>
  <c r="G21" i="1"/>
  <c r="F21" i="1"/>
  <c r="G20" i="1"/>
  <c r="F20" i="1"/>
  <c r="G19" i="1"/>
  <c r="F19" i="1"/>
  <c r="G18" i="1"/>
  <c r="F18" i="1"/>
  <c r="G43" i="1" l="1"/>
  <c r="H43" i="1" s="1"/>
  <c r="G99" i="1"/>
  <c r="H99" i="1" s="1"/>
  <c r="G16" i="1"/>
  <c r="H16" i="1" s="1"/>
  <c r="G38" i="1"/>
  <c r="H38" i="1" s="1"/>
  <c r="G33" i="1"/>
  <c r="H33" i="1" s="1"/>
  <c r="H14" i="1" l="1"/>
  <c r="G13" i="1" s="1"/>
  <c r="H13" i="1" s="1"/>
  <c r="G32" i="1"/>
  <c r="H32" i="1" s="1"/>
  <c r="H11" i="1" l="1"/>
</calcChain>
</file>

<file path=xl/sharedStrings.xml><?xml version="1.0" encoding="utf-8"?>
<sst xmlns="http://schemas.openxmlformats.org/spreadsheetml/2006/main" count="89" uniqueCount="59">
  <si>
    <t>Denominación puesto</t>
  </si>
  <si>
    <t>Nombre y apellidos</t>
  </si>
  <si>
    <t>Número de meses completos:</t>
  </si>
  <si>
    <t>Nº. Documento</t>
  </si>
  <si>
    <t>Puesto</t>
  </si>
  <si>
    <t>Fecha de alta</t>
  </si>
  <si>
    <t>Fecha de baja</t>
  </si>
  <si>
    <t>Meses</t>
  </si>
  <si>
    <t>Días</t>
  </si>
  <si>
    <t xml:space="preserve"> ---</t>
  </si>
  <si>
    <t>Titulación requerida para el puesto (obligatorio especificar)</t>
  </si>
  <si>
    <t>Titulación (distintas a la requerida)</t>
  </si>
  <si>
    <t>Nivel</t>
  </si>
  <si>
    <t>Curso</t>
  </si>
  <si>
    <t>Fecha de finalización curso</t>
  </si>
  <si>
    <t xml:space="preserve">Horas </t>
  </si>
  <si>
    <t>Idioma comunitario</t>
  </si>
  <si>
    <t xml:space="preserve">PUNTUACIÓN TOTAL AUTOBAREMACIÓN: </t>
  </si>
  <si>
    <t>ANTIGÜEDAD Y GRADO. Máximo: 3,78 puntos.</t>
  </si>
  <si>
    <t>A. Antigüedad. Máximo 3,32 puntos.</t>
  </si>
  <si>
    <t>B. Grado consolidado. Máximo 0,46 puntos.</t>
  </si>
  <si>
    <t>Por cada mes completo de servicios prestados en cualquiera de las distintas Administraciones Públicas. Se valorarán también los servicios reconocidos al amparo de la ley 70/1978, de 26 de diciembre. Por cada mes completo: 0,0095 puntos</t>
  </si>
  <si>
    <t>Grado consolidado</t>
  </si>
  <si>
    <t>Valenciano</t>
  </si>
  <si>
    <t>Nivel B2</t>
  </si>
  <si>
    <t>Idiomas comunitarios</t>
  </si>
  <si>
    <t>NIVEL.C2</t>
  </si>
  <si>
    <t>NIVEL.C1</t>
  </si>
  <si>
    <t>NIVEL.B2</t>
  </si>
  <si>
    <t>NIVEL.B1</t>
  </si>
  <si>
    <t>NIVEL.A2</t>
  </si>
  <si>
    <t>Titulación académica</t>
  </si>
  <si>
    <t>a) Grado consolidado inferior al puesto solicitado</t>
  </si>
  <si>
    <t>b) Grado consolidado igual o superior al puesto solicitado</t>
  </si>
  <si>
    <t>Grado Superior C2</t>
  </si>
  <si>
    <t>Grado Medio C1</t>
  </si>
  <si>
    <t>Grado elemental B1</t>
  </si>
  <si>
    <t>Nivel Oral A2</t>
  </si>
  <si>
    <t>Licenciatura/Grado/Master</t>
  </si>
  <si>
    <t>Diplomaturas</t>
  </si>
  <si>
    <t>Bachiller, Grado Medio o equivalente</t>
  </si>
  <si>
    <t>1. Titulaciones académicas. Máximo 0,60 puntos.</t>
  </si>
  <si>
    <t xml:space="preserve">Titulaciones distintas a la requerida para el puesto y de igual o superior nivel a la exigida en la convocatoria y en materias relacionadas con las funciones del puesto, con arreglo a la siguiente escala: Licenciatura/Grado/Master: 0,60 puntos |Diplomaturas: 0,45 puntos | Ciclo Formativo de Grado Superior, Técnico/a Especialista, Maestría Industrial o equivalente: 0,30 puntos | Bachiller, Grado Medio o equivalente: 0,15 puntos.
</t>
  </si>
  <si>
    <t>CFGS, Tec. Esp., Maestría Industrial o equivalente</t>
  </si>
  <si>
    <t>FORMACIÓN. Máximo: 3,79 puntos.</t>
  </si>
  <si>
    <t>2. Cursos de formación y perfeccionamiento.  Máximo 1,99 puntos.</t>
  </si>
  <si>
    <t>En ningún caso se puntuarán en el presente subaspartado ni en el anterior, los cursos de valenciano y de idiomas, ni los cursos pertenecientes a una carrera universitaria y los de los diferentes Institutos de las Universidades, cuando formen parte del Plan de Estudios del Centro. Tampoco los cursos derivados de procesos selectivos, promoción interna, planes de empleo y adaptación de régimen jurídico a la naturaleza de los puestos que se ocupan. En el supuesto de cursos impartidos, éstos se valorarán por una sola vez, no siendo susceptibles de ser valoradas ediciones de un mismo curso.</t>
  </si>
  <si>
    <t>Cursos de formación y perfeccionamiento que tengan relación con temas de carácter general de la Administración Pública (Anexo 1. Grupo I), de duración igual o superior a 15 horas, que hayan sido cursados o impartidos por el interesado y que hayan sido convocados u homologados por cualquier Centro u organismo de formación de empleados públicos y/o Universidades: Por cada hora: 0,0023 puntos.</t>
  </si>
  <si>
    <t>3. Valenciano. Máximo 0,60 puntos.</t>
  </si>
  <si>
    <t xml:space="preserve">Se valorarán previa acreditación de estar en posesión del correspondiente certificado expedido u homologado por la J.Q.C.V., con arreglo a la siguiente escala: Grado Superior C2: 0,60 puntos | Grado medio C1: 0,50 puntos | Nivel B2: 0,40 puntos | Grado Elemental B1: 0,30 puntos | Nivel Oral A2: 0,15 puntos. </t>
  </si>
  <si>
    <t xml:space="preserve">Conocimiento de idiomas comunitarios, acreditados mediante títulos, diplomas y certificados expedidos por escuelas oficiales de idiomas, o sus equivalentes, o expedidas por universidades españolas y extranjeras, de conformidad con el sistema de reconomiento de competencias en lenguas extranjeras que establezca la autoridad educativa correspondiente: Nivel C2: 0,60 puntos | Nivel C1: 0,50 puntos | Nivel B2: 0,40 puntos | Nivel B1: 0,30 puntos | Nivel A2: 0,20 puntos. </t>
  </si>
  <si>
    <t>Cursos de formación y perfeccionamiento que tengan relación con las funciones y materias propias de la plaza convocada, de duración igual o superior a 15 horas, que hayan sido cursados o impartidos por el interesado y que hayan sido convocados y homologados por cualquier Centro u organismo de formación de empleados públicos y/o Universidades: (Por cada hora: 0,0031 puntos)</t>
  </si>
  <si>
    <t>BAREMO DE MÉRITOS DE LA FASE DE CONCURSO</t>
  </si>
  <si>
    <t>DNI (SIN LETRA)</t>
  </si>
  <si>
    <t>4. Idiomas comunitarios. Máximo 0,60 puntos.</t>
  </si>
  <si>
    <t>EXPERIENCIA. Máximo: 5,63 puntos.</t>
  </si>
  <si>
    <t>5. Experiencia. Máximo 5,63 puntos.</t>
  </si>
  <si>
    <t>Los servicios prestados en puestos de igual o superior categoría a la plaza convocada, siempre y cuando haya sido el resultado de un procedimiento selectivo o concurso. Por cada mes completo: 0,028 puntos.</t>
  </si>
  <si>
    <t>ENCARGADO INSTALACIONES DEPORTIVAS (4 C.O.P.I.V.)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</si>
</sst>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43" formatCode="_-* #,##0.00_-;\-* #,##0.00_-;_-* &quot;-&quot;??_-;_-@_-"/>
    <numFmt numFmtId="164" formatCode="0.00000"/>
    <numFmt numFmtId="165" formatCode="0.000"/>
    <numFmt numFmtId="166" formatCode="0.00;\-0.00;;@"/>
    <numFmt numFmtId="167" formatCode="0;\-0;;@"/>
    <numFmt numFmtId="168" formatCode="_-* #,##0_-;\-* #,##0_-;_-* &quot;-&quot;??_-;_-@_-"/>
    <numFmt numFmtId="169" formatCode="0.000;\-0.000;;@"/>
    <numFmt numFmtId="170" formatCode="0.0000"/>
    <numFmt numFmtId="171" formatCode="0.0000;\-0.0000;;@"/>
    <numFmt numFmtId="172" formatCode=";;;"/>
  </numFmts>
  <fonts count="24" x14ac:knownFonts="1">
    <font>
      <sz val="11"/>
      <color theme="1"/>
      <name val="Calibri"/>
      <family val="2"/>
      <scheme val="minor"/>
    </font>
    <font>
      <sz val="11"/>
      <color theme="1"/>
      <name val="Calibri"/>
      <family val="2"/>
      <scheme val="minor"/>
    </font>
    <font>
      <sz val="11"/>
      <color rgb="FF006100"/>
      <name val="Calibri"/>
      <family val="2"/>
      <scheme val="minor"/>
    </font>
    <font>
      <sz val="11"/>
      <color rgb="FF9C0006"/>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b/>
      <sz val="16"/>
      <color theme="1"/>
      <name val="Calibri"/>
      <family val="2"/>
      <scheme val="minor"/>
    </font>
    <font>
      <b/>
      <sz val="14"/>
      <color rgb="FF006100"/>
      <name val="Calibri"/>
      <family val="2"/>
      <scheme val="minor"/>
    </font>
    <font>
      <sz val="8.5"/>
      <color theme="1"/>
      <name val="Calibri"/>
      <family val="2"/>
      <scheme val="minor"/>
    </font>
    <font>
      <sz val="11"/>
      <color theme="7" tint="0.59999389629810485"/>
      <name val="Calibri"/>
      <family val="2"/>
      <scheme val="minor"/>
    </font>
    <font>
      <b/>
      <sz val="14"/>
      <name val="Calibri"/>
      <family val="2"/>
      <scheme val="minor"/>
    </font>
    <font>
      <sz val="14"/>
      <color theme="1"/>
      <name val="Calibri"/>
      <family val="2"/>
      <scheme val="minor"/>
    </font>
    <font>
      <sz val="14"/>
      <color theme="0"/>
      <name val="Calibri"/>
      <family val="2"/>
      <scheme val="minor"/>
    </font>
    <font>
      <sz val="11"/>
      <name val="Calibri"/>
      <family val="2"/>
      <scheme val="minor"/>
    </font>
    <font>
      <sz val="9"/>
      <color theme="1"/>
      <name val="Calibri"/>
      <family val="2"/>
      <scheme val="minor"/>
    </font>
    <font>
      <sz val="10"/>
      <color theme="1"/>
      <name val="Calibri"/>
      <family val="2"/>
      <scheme val="minor"/>
    </font>
    <font>
      <sz val="10"/>
      <name val="Calibri"/>
      <family val="2"/>
      <scheme val="minor"/>
    </font>
    <font>
      <b/>
      <sz val="14"/>
      <color theme="0"/>
      <name val="Calibri"/>
      <family val="2"/>
      <scheme val="minor"/>
    </font>
    <font>
      <sz val="8"/>
      <color theme="1"/>
      <name val="Calibri"/>
      <family val="2"/>
      <scheme val="minor"/>
    </font>
    <font>
      <sz val="9"/>
      <name val="Calibri"/>
      <family val="2"/>
      <scheme val="minor"/>
    </font>
    <font>
      <sz val="11"/>
      <color theme="1"/>
      <name val="Calibri"/>
      <family val="2"/>
    </font>
    <font>
      <b/>
      <sz val="11"/>
      <name val="Calibri"/>
      <family val="2"/>
      <scheme val="minor"/>
    </font>
    <font>
      <b/>
      <sz val="9"/>
      <color theme="1"/>
      <name val="Calibri"/>
      <family val="2"/>
      <scheme val="minor"/>
    </font>
  </fonts>
  <fills count="7">
    <fill>
      <patternFill patternType="none"/>
    </fill>
    <fill>
      <patternFill patternType="gray125"/>
    </fill>
    <fill>
      <patternFill patternType="solid">
        <fgColor rgb="FFC6EFCE"/>
      </patternFill>
    </fill>
    <fill>
      <patternFill patternType="solid">
        <fgColor rgb="FFFFC7CE"/>
      </patternFill>
    </fill>
    <fill>
      <patternFill patternType="solid">
        <fgColor rgb="FFFFC000"/>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diagonal/>
    </border>
    <border>
      <left/>
      <right/>
      <top style="thin">
        <color auto="1"/>
      </top>
      <bottom/>
      <diagonal/>
    </border>
    <border>
      <left/>
      <right style="medium">
        <color auto="1"/>
      </right>
      <top/>
      <bottom style="thin">
        <color auto="1"/>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0" fontId="2" fillId="2" borderId="0" applyNumberFormat="0" applyBorder="0" applyAlignment="0" applyProtection="0"/>
    <xf numFmtId="0" fontId="3" fillId="3" borderId="0" applyNumberFormat="0" applyBorder="0" applyAlignment="0" applyProtection="0"/>
  </cellStyleXfs>
  <cellXfs count="107">
    <xf numFmtId="0" fontId="0" fillId="0" borderId="0" xfId="0"/>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6" fillId="0" borderId="4" xfId="0" applyFont="1" applyBorder="1"/>
    <xf numFmtId="0" fontId="7" fillId="0" borderId="0" xfId="0" applyFont="1"/>
    <xf numFmtId="164" fontId="8" fillId="0" borderId="5" xfId="2" applyNumberFormat="1" applyFont="1" applyFill="1" applyBorder="1" applyProtection="1"/>
    <xf numFmtId="0" fontId="9" fillId="0" borderId="4" xfId="0" applyFont="1" applyBorder="1"/>
    <xf numFmtId="0" fontId="0" fillId="0" borderId="6" xfId="0" applyBorder="1"/>
    <xf numFmtId="0" fontId="0" fillId="0" borderId="7" xfId="0" applyBorder="1"/>
    <xf numFmtId="0" fontId="0" fillId="0" borderId="8" xfId="0" applyBorder="1"/>
    <xf numFmtId="0" fontId="6" fillId="5" borderId="9" xfId="0" applyFont="1" applyFill="1" applyBorder="1"/>
    <xf numFmtId="0" fontId="0" fillId="5" borderId="10" xfId="0" applyFill="1" applyBorder="1"/>
    <xf numFmtId="165" fontId="10" fillId="5" borderId="10" xfId="0" applyNumberFormat="1" applyFont="1" applyFill="1" applyBorder="1"/>
    <xf numFmtId="0" fontId="0" fillId="0" borderId="12" xfId="0" applyBorder="1"/>
    <xf numFmtId="0" fontId="0" fillId="0" borderId="13" xfId="0" applyBorder="1"/>
    <xf numFmtId="166" fontId="14" fillId="0" borderId="5" xfId="0" applyNumberFormat="1" applyFont="1" applyBorder="1"/>
    <xf numFmtId="0" fontId="15" fillId="0" borderId="0" xfId="0" applyFont="1" applyAlignment="1">
      <alignment wrapText="1"/>
    </xf>
    <xf numFmtId="167" fontId="14" fillId="0" borderId="5" xfId="0" applyNumberFormat="1" applyFont="1" applyBorder="1"/>
    <xf numFmtId="168" fontId="0" fillId="5" borderId="0" xfId="1" applyNumberFormat="1" applyFont="1" applyFill="1" applyBorder="1" applyProtection="1"/>
    <xf numFmtId="0" fontId="15" fillId="0" borderId="4" xfId="0" applyFont="1" applyBorder="1"/>
    <xf numFmtId="0" fontId="15" fillId="0" borderId="0" xfId="0" applyFont="1" applyAlignment="1">
      <alignment horizontal="center" vertical="center" wrapText="1"/>
    </xf>
    <xf numFmtId="0" fontId="15" fillId="0" borderId="0" xfId="0" applyFont="1" applyAlignment="1">
      <alignment horizontal="right" vertical="center" wrapText="1"/>
    </xf>
    <xf numFmtId="0" fontId="15" fillId="5" borderId="0" xfId="0" applyFont="1" applyFill="1" applyAlignment="1" applyProtection="1">
      <alignment horizontal="center"/>
      <protection locked="0"/>
    </xf>
    <xf numFmtId="14" fontId="16" fillId="4" borderId="0" xfId="0" applyNumberFormat="1" applyFont="1" applyFill="1" applyProtection="1">
      <protection locked="0"/>
    </xf>
    <xf numFmtId="0" fontId="16" fillId="4" borderId="0" xfId="0" applyFont="1" applyFill="1"/>
    <xf numFmtId="168" fontId="0" fillId="4" borderId="0" xfId="1" applyNumberFormat="1" applyFont="1" applyFill="1" applyBorder="1" applyProtection="1"/>
    <xf numFmtId="166" fontId="14" fillId="0" borderId="14" xfId="0" applyNumberFormat="1" applyFont="1" applyBorder="1"/>
    <xf numFmtId="0" fontId="4" fillId="5" borderId="9" xfId="0" applyFont="1" applyFill="1" applyBorder="1"/>
    <xf numFmtId="0" fontId="6" fillId="5" borderId="10" xfId="0" applyFont="1" applyFill="1" applyBorder="1"/>
    <xf numFmtId="165" fontId="18" fillId="5" borderId="10" xfId="0" applyNumberFormat="1" applyFont="1" applyFill="1" applyBorder="1"/>
    <xf numFmtId="167" fontId="0" fillId="0" borderId="5" xfId="0" applyNumberFormat="1" applyBorder="1"/>
    <xf numFmtId="0" fontId="20" fillId="5" borderId="0" xfId="3" applyFont="1" applyFill="1" applyBorder="1" applyProtection="1"/>
    <xf numFmtId="0" fontId="0" fillId="4" borderId="4" xfId="0" applyFill="1" applyBorder="1" applyProtection="1">
      <protection locked="0"/>
    </xf>
    <xf numFmtId="0" fontId="0" fillId="4" borderId="0" xfId="0" applyFill="1" applyProtection="1">
      <protection locked="0"/>
    </xf>
    <xf numFmtId="0" fontId="15" fillId="0" borderId="0" xfId="0" applyFont="1"/>
    <xf numFmtId="166" fontId="5" fillId="0" borderId="0" xfId="0" applyNumberFormat="1" applyFont="1"/>
    <xf numFmtId="167" fontId="5" fillId="0" borderId="5" xfId="0" applyNumberFormat="1" applyFont="1" applyBorder="1"/>
    <xf numFmtId="0" fontId="0" fillId="4" borderId="16" xfId="0" applyFill="1" applyBorder="1" applyProtection="1">
      <protection locked="0"/>
    </xf>
    <xf numFmtId="0" fontId="0" fillId="4" borderId="17" xfId="0" applyFill="1" applyBorder="1" applyProtection="1">
      <protection locked="0"/>
    </xf>
    <xf numFmtId="169" fontId="0" fillId="0" borderId="5" xfId="0" applyNumberFormat="1" applyBorder="1"/>
    <xf numFmtId="0" fontId="0" fillId="4" borderId="0" xfId="0" applyFill="1" applyAlignment="1" applyProtection="1">
      <alignment horizontal="left"/>
      <protection locked="0"/>
    </xf>
    <xf numFmtId="14" fontId="0" fillId="4" borderId="0" xfId="0" applyNumberFormat="1" applyFill="1" applyAlignment="1">
      <alignment horizontal="center"/>
    </xf>
    <xf numFmtId="0" fontId="0" fillId="0" borderId="17" xfId="0" applyBorder="1"/>
    <xf numFmtId="0" fontId="0" fillId="0" borderId="16" xfId="0" applyBorder="1"/>
    <xf numFmtId="169" fontId="5" fillId="5" borderId="13" xfId="0" applyNumberFormat="1" applyFont="1" applyFill="1" applyBorder="1"/>
    <xf numFmtId="0" fontId="0" fillId="4" borderId="6" xfId="0" applyFill="1" applyBorder="1" applyProtection="1">
      <protection locked="0"/>
    </xf>
    <xf numFmtId="0" fontId="0" fillId="4" borderId="7" xfId="0" applyFill="1" applyBorder="1" applyProtection="1">
      <protection locked="0"/>
    </xf>
    <xf numFmtId="170" fontId="11" fillId="5" borderId="11" xfId="2" applyNumberFormat="1" applyFont="1" applyFill="1" applyBorder="1" applyProtection="1"/>
    <xf numFmtId="0" fontId="4" fillId="6" borderId="0" xfId="0" applyFont="1" applyFill="1"/>
    <xf numFmtId="0" fontId="0" fillId="6" borderId="0" xfId="0" applyFill="1"/>
    <xf numFmtId="2" fontId="0" fillId="0" borderId="0" xfId="0" applyNumberFormat="1"/>
    <xf numFmtId="0" fontId="21" fillId="0" borderId="0" xfId="0" applyFont="1" applyAlignment="1">
      <alignment horizontal="justify" vertical="center"/>
    </xf>
    <xf numFmtId="0" fontId="22" fillId="6" borderId="0" xfId="0" applyFont="1" applyFill="1"/>
    <xf numFmtId="2" fontId="0" fillId="6" borderId="0" xfId="0" applyNumberFormat="1" applyFill="1"/>
    <xf numFmtId="165" fontId="0" fillId="0" borderId="0" xfId="0" applyNumberFormat="1"/>
    <xf numFmtId="170" fontId="21" fillId="0" borderId="0" xfId="0" applyNumberFormat="1" applyFont="1" applyAlignment="1">
      <alignment horizontal="right"/>
    </xf>
    <xf numFmtId="170" fontId="0" fillId="0" borderId="0" xfId="0" applyNumberFormat="1"/>
    <xf numFmtId="171" fontId="14" fillId="0" borderId="5" xfId="0" applyNumberFormat="1" applyFont="1" applyBorder="1"/>
    <xf numFmtId="170" fontId="11" fillId="5" borderId="11" xfId="0" applyNumberFormat="1" applyFont="1" applyFill="1" applyBorder="1"/>
    <xf numFmtId="170" fontId="6" fillId="5" borderId="11" xfId="0" applyNumberFormat="1" applyFont="1" applyFill="1" applyBorder="1"/>
    <xf numFmtId="171" fontId="0" fillId="0" borderId="15" xfId="0" applyNumberFormat="1" applyBorder="1"/>
    <xf numFmtId="171" fontId="0" fillId="0" borderId="5" xfId="0" applyNumberFormat="1" applyBorder="1"/>
    <xf numFmtId="0" fontId="19" fillId="0" borderId="0" xfId="0" applyFont="1" applyAlignment="1">
      <alignment horizontal="left" wrapText="1"/>
    </xf>
    <xf numFmtId="0" fontId="5" fillId="0" borderId="2" xfId="0" applyFont="1" applyBorder="1"/>
    <xf numFmtId="171" fontId="0" fillId="0" borderId="3" xfId="0" applyNumberFormat="1" applyBorder="1"/>
    <xf numFmtId="171" fontId="0" fillId="0" borderId="14" xfId="0" applyNumberFormat="1" applyBorder="1"/>
    <xf numFmtId="171" fontId="0" fillId="0" borderId="8" xfId="0" applyNumberFormat="1" applyBorder="1"/>
    <xf numFmtId="0" fontId="0" fillId="0" borderId="4" xfId="0" applyBorder="1" applyProtection="1">
      <protection locked="0"/>
    </xf>
    <xf numFmtId="0" fontId="0" fillId="0" borderId="0" xfId="0" applyAlignment="1" applyProtection="1">
      <alignment horizontal="left"/>
      <protection locked="0"/>
    </xf>
    <xf numFmtId="14" fontId="0" fillId="0" borderId="0" xfId="0" applyNumberFormat="1" applyAlignment="1">
      <alignment horizontal="center"/>
    </xf>
    <xf numFmtId="0" fontId="0" fillId="0" borderId="0" xfId="0" applyProtection="1">
      <protection locked="0"/>
    </xf>
    <xf numFmtId="14" fontId="0" fillId="0" borderId="0" xfId="0" applyNumberFormat="1" applyAlignment="1" applyProtection="1">
      <alignment horizontal="center"/>
      <protection locked="0"/>
    </xf>
    <xf numFmtId="0" fontId="12" fillId="5" borderId="10" xfId="0" applyFont="1" applyFill="1" applyBorder="1"/>
    <xf numFmtId="166" fontId="13" fillId="5" borderId="10" xfId="0" applyNumberFormat="1" applyFont="1" applyFill="1" applyBorder="1"/>
    <xf numFmtId="0" fontId="14" fillId="0" borderId="2" xfId="0" applyFont="1" applyBorder="1"/>
    <xf numFmtId="171" fontId="14" fillId="0" borderId="3" xfId="0" applyNumberFormat="1" applyFont="1" applyBorder="1"/>
    <xf numFmtId="0" fontId="17" fillId="4" borderId="7" xfId="3" applyFont="1" applyFill="1" applyBorder="1" applyAlignment="1" applyProtection="1">
      <alignment vertical="top" wrapText="1"/>
      <protection locked="0"/>
    </xf>
    <xf numFmtId="171" fontId="0" fillId="5" borderId="8" xfId="0" applyNumberFormat="1" applyFill="1" applyBorder="1"/>
    <xf numFmtId="0" fontId="0" fillId="0" borderId="10" xfId="0" applyBorder="1"/>
    <xf numFmtId="1" fontId="0" fillId="5" borderId="0" xfId="0" applyNumberFormat="1" applyFill="1"/>
    <xf numFmtId="14" fontId="15" fillId="4" borderId="0" xfId="0" applyNumberFormat="1" applyFont="1" applyFill="1" applyAlignment="1" applyProtection="1">
      <alignment horizontal="right" vertical="center" wrapText="1"/>
      <protection locked="0"/>
    </xf>
    <xf numFmtId="14" fontId="15" fillId="4" borderId="0" xfId="0" applyNumberFormat="1" applyFont="1" applyFill="1" applyAlignment="1" applyProtection="1">
      <alignment horizontal="right" vertical="center"/>
      <protection locked="0"/>
    </xf>
    <xf numFmtId="1" fontId="15" fillId="4" borderId="0" xfId="0" applyNumberFormat="1" applyFont="1" applyFill="1"/>
    <xf numFmtId="167" fontId="20" fillId="4" borderId="0" xfId="0" applyNumberFormat="1" applyFont="1" applyFill="1"/>
    <xf numFmtId="14" fontId="15" fillId="4" borderId="7" xfId="0" applyNumberFormat="1" applyFont="1" applyFill="1" applyBorder="1" applyAlignment="1" applyProtection="1">
      <alignment horizontal="right" vertical="center" wrapText="1"/>
      <protection locked="0"/>
    </xf>
    <xf numFmtId="14" fontId="15" fillId="4" borderId="7" xfId="0" applyNumberFormat="1" applyFont="1" applyFill="1" applyBorder="1" applyAlignment="1" applyProtection="1">
      <alignment horizontal="right" vertical="center"/>
      <protection locked="0"/>
    </xf>
    <xf numFmtId="1" fontId="15" fillId="4" borderId="7" xfId="0" applyNumberFormat="1" applyFont="1" applyFill="1" applyBorder="1"/>
    <xf numFmtId="167" fontId="20" fillId="4" borderId="7" xfId="0" applyNumberFormat="1" applyFont="1" applyFill="1" applyBorder="1"/>
    <xf numFmtId="172" fontId="0" fillId="0" borderId="3" xfId="0" applyNumberFormat="1" applyBorder="1"/>
    <xf numFmtId="172" fontId="0" fillId="0" borderId="5" xfId="0" applyNumberFormat="1" applyBorder="1"/>
    <xf numFmtId="172" fontId="0" fillId="0" borderId="10" xfId="0" applyNumberFormat="1" applyBorder="1"/>
    <xf numFmtId="14" fontId="0" fillId="4" borderId="0" xfId="0" applyNumberFormat="1" applyFill="1" applyAlignment="1" applyProtection="1">
      <alignment horizontal="center"/>
      <protection locked="0"/>
    </xf>
    <xf numFmtId="0" fontId="0" fillId="4" borderId="0" xfId="0" applyFill="1" applyAlignment="1" applyProtection="1">
      <alignment horizontal="center"/>
      <protection locked="0"/>
    </xf>
    <xf numFmtId="0" fontId="0" fillId="4" borderId="17" xfId="0" applyFill="1" applyBorder="1" applyAlignment="1" applyProtection="1">
      <alignment horizontal="center"/>
      <protection locked="0"/>
    </xf>
    <xf numFmtId="14" fontId="0" fillId="0" borderId="17" xfId="0" applyNumberFormat="1" applyBorder="1" applyAlignment="1" applyProtection="1">
      <alignment horizontal="center"/>
      <protection locked="0"/>
    </xf>
    <xf numFmtId="0" fontId="0" fillId="4" borderId="7" xfId="0" applyFill="1" applyBorder="1" applyAlignment="1" applyProtection="1">
      <alignment horizontal="center"/>
      <protection locked="0"/>
    </xf>
    <xf numFmtId="0" fontId="15" fillId="4" borderId="17" xfId="0" applyFont="1" applyFill="1" applyBorder="1" applyAlignment="1" applyProtection="1">
      <alignment horizontal="center"/>
      <protection locked="0"/>
    </xf>
    <xf numFmtId="0" fontId="6" fillId="4" borderId="0" xfId="0" applyFont="1" applyFill="1" applyAlignment="1" applyProtection="1">
      <alignment horizontal="center"/>
      <protection locked="0"/>
    </xf>
    <xf numFmtId="0" fontId="23" fillId="0" borderId="4" xfId="0" applyFont="1" applyBorder="1" applyAlignment="1">
      <alignment horizontal="left" wrapText="1"/>
    </xf>
    <xf numFmtId="0" fontId="23" fillId="0" borderId="0" xfId="0" applyFont="1" applyAlignment="1">
      <alignment horizontal="left" wrapText="1"/>
    </xf>
    <xf numFmtId="0" fontId="15" fillId="0" borderId="4" xfId="0" applyFont="1" applyBorder="1" applyAlignment="1">
      <alignment horizontal="left" wrapText="1"/>
    </xf>
    <xf numFmtId="0" fontId="15" fillId="0" borderId="0" xfId="0" applyFont="1" applyAlignment="1">
      <alignment horizontal="left" wrapText="1"/>
    </xf>
    <xf numFmtId="0" fontId="16" fillId="0" borderId="0" xfId="0" applyFont="1" applyAlignment="1">
      <alignment horizontal="right"/>
    </xf>
    <xf numFmtId="0" fontId="15" fillId="4" borderId="0" xfId="0" applyFont="1" applyFill="1" applyAlignment="1" applyProtection="1">
      <alignment horizontal="center"/>
      <protection locked="0"/>
    </xf>
  </cellXfs>
  <cellStyles count="4">
    <cellStyle name="Bueno" xfId="2" builtinId="26"/>
    <cellStyle name="Incorrecto" xfId="3" builtinId="27"/>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886810</xdr:colOff>
      <xdr:row>2</xdr:row>
      <xdr:rowOff>151086</xdr:rowOff>
    </xdr:from>
    <xdr:ext cx="7257065" cy="782364"/>
    <xdr:sp macro="" textlink="">
      <xdr:nvSpPr>
        <xdr:cNvPr id="3" name="CuadroTexto 2">
          <a:extLst>
            <a:ext uri="{FF2B5EF4-FFF2-40B4-BE49-F238E27FC236}">
              <a16:creationId xmlns:a16="http://schemas.microsoft.com/office/drawing/2014/main" id="{00000000-0008-0000-0000-000003000000}"/>
            </a:ext>
          </a:extLst>
        </xdr:cNvPr>
        <xdr:cNvSpPr txBox="1"/>
      </xdr:nvSpPr>
      <xdr:spPr>
        <a:xfrm>
          <a:off x="2058385" y="503511"/>
          <a:ext cx="7257065" cy="78236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ES" sz="1000" b="1">
              <a:solidFill>
                <a:srgbClr val="FF0000"/>
              </a:solidFill>
            </a:rPr>
            <a:t>- Cumplimente</a:t>
          </a:r>
          <a:r>
            <a:rPr lang="es-ES" sz="1000" b="1" baseline="0">
              <a:solidFill>
                <a:srgbClr val="FF0000"/>
              </a:solidFill>
            </a:rPr>
            <a:t> únicamente las celdas sombreadas en naranja. </a:t>
          </a:r>
        </a:p>
        <a:p>
          <a:r>
            <a:rPr lang="es-ES" sz="1000" b="1" baseline="0">
              <a:solidFill>
                <a:srgbClr val="FF0000"/>
              </a:solidFill>
            </a:rPr>
            <a:t>- En las celdas naranja en las que aparecen tres guiones (---) seleccione en el desplegable la opción que corresponda.</a:t>
          </a:r>
        </a:p>
        <a:p>
          <a:r>
            <a:rPr lang="es-ES" sz="1000" b="1" baseline="0">
              <a:solidFill>
                <a:srgbClr val="FF0000"/>
              </a:solidFill>
            </a:rPr>
            <a:t>- Una vez cumplimentada la baremación, guarde los cambios, y presente el documento en formato excel en sede electrónica.</a:t>
          </a:r>
        </a:p>
        <a:p>
          <a:endParaRPr lang="es-ES" sz="1000" b="1" baseline="0">
            <a:solidFill>
              <a:srgbClr val="FF0000"/>
            </a:solidFill>
          </a:endParaRPr>
        </a:p>
        <a:p>
          <a:endParaRPr lang="es-ES" sz="1000" b="1">
            <a:solidFill>
              <a:srgbClr val="FF0000"/>
            </a:solidFill>
          </a:endParaRPr>
        </a:p>
      </xdr:txBody>
    </xdr:sp>
    <xdr:clientData fPrintsWithSheet="0"/>
  </xdr:oneCellAnchor>
  <xdr:twoCellAnchor editAs="oneCell">
    <xdr:from>
      <xdr:col>1</xdr:col>
      <xdr:colOff>104775</xdr:colOff>
      <xdr:row>0</xdr:row>
      <xdr:rowOff>0</xdr:rowOff>
    </xdr:from>
    <xdr:to>
      <xdr:col>2</xdr:col>
      <xdr:colOff>495806</xdr:colOff>
      <xdr:row>2</xdr:row>
      <xdr:rowOff>1031487</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228600" y="0"/>
          <a:ext cx="1438781" cy="138391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124"/>
  <sheetViews>
    <sheetView showGridLines="0" tabSelected="1" zoomScaleNormal="100" workbookViewId="0">
      <selection activeCell="L18" sqref="L18"/>
    </sheetView>
  </sheetViews>
  <sheetFormatPr baseColWidth="10" defaultRowHeight="15" x14ac:dyDescent="0.25"/>
  <cols>
    <col min="1" max="1" width="1.85546875" customWidth="1"/>
    <col min="2" max="2" width="15.7109375" customWidth="1"/>
    <col min="3" max="3" width="56.42578125" customWidth="1"/>
    <col min="4" max="4" width="12.28515625" customWidth="1"/>
    <col min="5" max="5" width="13.85546875" customWidth="1"/>
    <col min="6" max="6" width="13.7109375" customWidth="1"/>
    <col min="7" max="7" width="8.5703125" customWidth="1"/>
    <col min="8" max="8" width="9" customWidth="1"/>
  </cols>
  <sheetData>
    <row r="1" spans="2:8" ht="15" customHeight="1" x14ac:dyDescent="0.25">
      <c r="B1" s="1"/>
      <c r="C1" s="2"/>
      <c r="D1" s="2"/>
      <c r="E1" s="2"/>
      <c r="F1" s="2"/>
      <c r="G1" s="2"/>
      <c r="H1" s="3"/>
    </row>
    <row r="2" spans="2:8" ht="12.75" customHeight="1" x14ac:dyDescent="0.25">
      <c r="B2" s="4"/>
      <c r="H2" s="5"/>
    </row>
    <row r="3" spans="2:8" ht="84.75" customHeight="1" x14ac:dyDescent="0.25">
      <c r="B3" s="4"/>
      <c r="H3" s="5"/>
    </row>
    <row r="4" spans="2:8" ht="21" customHeight="1" x14ac:dyDescent="0.35">
      <c r="B4" s="6" t="s">
        <v>52</v>
      </c>
      <c r="C4" s="7"/>
      <c r="D4" s="7"/>
      <c r="E4" s="7"/>
      <c r="F4" s="7"/>
      <c r="G4" s="7"/>
      <c r="H4" s="8"/>
    </row>
    <row r="5" spans="2:8" ht="15" customHeight="1" x14ac:dyDescent="0.25">
      <c r="B5" s="4"/>
      <c r="H5" s="5"/>
    </row>
    <row r="6" spans="2:8" ht="18.75" x14ac:dyDescent="0.3">
      <c r="B6" s="9" t="s">
        <v>0</v>
      </c>
      <c r="C6" s="100" t="s">
        <v>58</v>
      </c>
      <c r="D6" s="100"/>
      <c r="E6" s="100"/>
      <c r="F6" s="100"/>
      <c r="H6" s="5"/>
    </row>
    <row r="7" spans="2:8" ht="18.75" x14ac:dyDescent="0.3">
      <c r="B7" s="9" t="s">
        <v>1</v>
      </c>
      <c r="C7" s="100"/>
      <c r="D7" s="100"/>
      <c r="E7" s="100"/>
      <c r="F7" s="100"/>
      <c r="H7" s="5"/>
    </row>
    <row r="8" spans="2:8" ht="18.75" x14ac:dyDescent="0.3">
      <c r="B8" s="9" t="s">
        <v>53</v>
      </c>
      <c r="C8" s="100"/>
      <c r="D8" s="100"/>
      <c r="E8" s="100"/>
      <c r="F8" s="100"/>
      <c r="H8" s="5"/>
    </row>
    <row r="9" spans="2:8" ht="15.75" thickBot="1" x14ac:dyDescent="0.3">
      <c r="B9" s="10"/>
      <c r="C9" s="11"/>
      <c r="D9" s="11"/>
      <c r="E9" s="11"/>
      <c r="F9" s="11"/>
      <c r="G9" s="11"/>
      <c r="H9" s="12"/>
    </row>
    <row r="10" spans="2:8" ht="15.75" thickBot="1" x14ac:dyDescent="0.3"/>
    <row r="11" spans="2:8" ht="19.5" thickBot="1" x14ac:dyDescent="0.35">
      <c r="B11" s="13" t="s">
        <v>17</v>
      </c>
      <c r="C11" s="14"/>
      <c r="D11" s="14"/>
      <c r="E11" s="14"/>
      <c r="F11" s="14"/>
      <c r="G11" s="15"/>
      <c r="H11" s="50">
        <f>SUM(H13+H32+H108)</f>
        <v>0</v>
      </c>
    </row>
    <row r="12" spans="2:8" ht="15.75" thickBot="1" x14ac:dyDescent="0.3"/>
    <row r="13" spans="2:8" ht="19.5" thickBot="1" x14ac:dyDescent="0.35">
      <c r="B13" s="30" t="s">
        <v>18</v>
      </c>
      <c r="C13" s="75"/>
      <c r="D13" s="75"/>
      <c r="E13" s="75"/>
      <c r="F13" s="75"/>
      <c r="G13" s="76">
        <f>H14+H31</f>
        <v>0</v>
      </c>
      <c r="H13" s="61">
        <f>IF(G13&lt;3.78,G13,3.78)</f>
        <v>0</v>
      </c>
    </row>
    <row r="14" spans="2:8" x14ac:dyDescent="0.25">
      <c r="B14" s="1" t="s">
        <v>19</v>
      </c>
      <c r="C14" s="2"/>
      <c r="D14" s="2"/>
      <c r="E14" s="2"/>
      <c r="F14" s="2"/>
      <c r="G14" s="77"/>
      <c r="H14" s="78">
        <f>IF(H16&lt;3.32,H16,3.32)</f>
        <v>0</v>
      </c>
    </row>
    <row r="15" spans="2:8" ht="51" customHeight="1" x14ac:dyDescent="0.25">
      <c r="B15" s="4"/>
      <c r="C15" s="19" t="s">
        <v>21</v>
      </c>
      <c r="H15" s="20"/>
    </row>
    <row r="16" spans="2:8" x14ac:dyDescent="0.25">
      <c r="B16" s="4"/>
      <c r="D16" s="105" t="s">
        <v>2</v>
      </c>
      <c r="E16" s="105"/>
      <c r="F16" s="105"/>
      <c r="G16" s="21">
        <f>INT(SUM(F18:F29)+SUM(G18:G29)/30)</f>
        <v>0</v>
      </c>
      <c r="H16" s="60">
        <f>G16*0.0095</f>
        <v>0</v>
      </c>
    </row>
    <row r="17" spans="2:8" x14ac:dyDescent="0.25">
      <c r="B17" s="22" t="s">
        <v>3</v>
      </c>
      <c r="C17" s="23" t="s">
        <v>4</v>
      </c>
      <c r="D17" s="24" t="s">
        <v>5</v>
      </c>
      <c r="E17" s="23" t="s">
        <v>6</v>
      </c>
      <c r="F17" s="23" t="s">
        <v>7</v>
      </c>
      <c r="G17" s="25" t="s">
        <v>8</v>
      </c>
      <c r="H17" s="18"/>
    </row>
    <row r="18" spans="2:8" x14ac:dyDescent="0.25">
      <c r="B18" s="35"/>
      <c r="C18" s="36"/>
      <c r="D18" s="26"/>
      <c r="E18" s="26"/>
      <c r="F18" s="27" t="str">
        <f>IF(ISBLANK(D18)," ",IF(ISBLANK(E18)," ",DATEDIF(D18,E18+1,"M")))</f>
        <v xml:space="preserve"> </v>
      </c>
      <c r="G18" s="28" t="str">
        <f>IF(ISBLANK(D18)," ",IF(ISBLANK(E18)," ",DATEDIF(D18,E18+1,"MD")))</f>
        <v xml:space="preserve"> </v>
      </c>
      <c r="H18" s="18"/>
    </row>
    <row r="19" spans="2:8" x14ac:dyDescent="0.25">
      <c r="B19" s="35"/>
      <c r="C19" s="36"/>
      <c r="D19" s="26"/>
      <c r="E19" s="26"/>
      <c r="F19" s="27" t="str">
        <f t="shared" ref="F19:F29" si="0">IF(ISBLANK(D19)," ",IF(ISBLANK(E19)," ",DATEDIF(D19,E19+1,"M")))</f>
        <v xml:space="preserve"> </v>
      </c>
      <c r="G19" s="28" t="str">
        <f t="shared" ref="G19:G29" si="1">IF(ISBLANK(D19)," ",IF(ISBLANK(E19)," ",DATEDIF(D19,E19+1,"MD")))</f>
        <v xml:space="preserve"> </v>
      </c>
      <c r="H19" s="18"/>
    </row>
    <row r="20" spans="2:8" x14ac:dyDescent="0.25">
      <c r="B20" s="35"/>
      <c r="C20" s="36"/>
      <c r="D20" s="26"/>
      <c r="E20" s="26"/>
      <c r="F20" s="27" t="str">
        <f t="shared" si="0"/>
        <v xml:space="preserve"> </v>
      </c>
      <c r="G20" s="28" t="str">
        <f t="shared" si="1"/>
        <v xml:space="preserve"> </v>
      </c>
      <c r="H20" s="18"/>
    </row>
    <row r="21" spans="2:8" x14ac:dyDescent="0.25">
      <c r="B21" s="35"/>
      <c r="C21" s="36"/>
      <c r="D21" s="26"/>
      <c r="E21" s="26"/>
      <c r="F21" s="27" t="str">
        <f t="shared" si="0"/>
        <v xml:space="preserve"> </v>
      </c>
      <c r="G21" s="28" t="str">
        <f t="shared" si="1"/>
        <v xml:space="preserve"> </v>
      </c>
      <c r="H21" s="18"/>
    </row>
    <row r="22" spans="2:8" x14ac:dyDescent="0.25">
      <c r="B22" s="35"/>
      <c r="C22" s="36"/>
      <c r="D22" s="26"/>
      <c r="E22" s="26"/>
      <c r="F22" s="27" t="str">
        <f t="shared" si="0"/>
        <v xml:space="preserve"> </v>
      </c>
      <c r="G22" s="28" t="str">
        <f t="shared" si="1"/>
        <v xml:space="preserve"> </v>
      </c>
      <c r="H22" s="18"/>
    </row>
    <row r="23" spans="2:8" x14ac:dyDescent="0.25">
      <c r="B23" s="35"/>
      <c r="C23" s="36"/>
      <c r="D23" s="26"/>
      <c r="E23" s="26"/>
      <c r="F23" s="27" t="str">
        <f t="shared" si="0"/>
        <v xml:space="preserve"> </v>
      </c>
      <c r="G23" s="28" t="str">
        <f t="shared" si="1"/>
        <v xml:space="preserve"> </v>
      </c>
      <c r="H23" s="18"/>
    </row>
    <row r="24" spans="2:8" x14ac:dyDescent="0.25">
      <c r="B24" s="35"/>
      <c r="C24" s="36"/>
      <c r="D24" s="26"/>
      <c r="E24" s="26"/>
      <c r="F24" s="27" t="str">
        <f t="shared" si="0"/>
        <v xml:space="preserve"> </v>
      </c>
      <c r="G24" s="28" t="str">
        <f t="shared" si="1"/>
        <v xml:space="preserve"> </v>
      </c>
      <c r="H24" s="18"/>
    </row>
    <row r="25" spans="2:8" x14ac:dyDescent="0.25">
      <c r="B25" s="35"/>
      <c r="C25" s="36"/>
      <c r="D25" s="26"/>
      <c r="E25" s="26"/>
      <c r="F25" s="27" t="str">
        <f t="shared" si="0"/>
        <v xml:space="preserve"> </v>
      </c>
      <c r="G25" s="28" t="str">
        <f t="shared" si="1"/>
        <v xml:space="preserve"> </v>
      </c>
      <c r="H25" s="18"/>
    </row>
    <row r="26" spans="2:8" x14ac:dyDescent="0.25">
      <c r="B26" s="35"/>
      <c r="C26" s="36"/>
      <c r="D26" s="26"/>
      <c r="E26" s="26"/>
      <c r="F26" s="27" t="str">
        <f t="shared" si="0"/>
        <v xml:space="preserve"> </v>
      </c>
      <c r="G26" s="28" t="str">
        <f t="shared" si="1"/>
        <v xml:space="preserve"> </v>
      </c>
      <c r="H26" s="18"/>
    </row>
    <row r="27" spans="2:8" x14ac:dyDescent="0.25">
      <c r="B27" s="35"/>
      <c r="C27" s="36"/>
      <c r="D27" s="26"/>
      <c r="E27" s="26"/>
      <c r="F27" s="27" t="str">
        <f t="shared" si="0"/>
        <v xml:space="preserve"> </v>
      </c>
      <c r="G27" s="28" t="str">
        <f t="shared" si="1"/>
        <v xml:space="preserve"> </v>
      </c>
      <c r="H27" s="18"/>
    </row>
    <row r="28" spans="2:8" x14ac:dyDescent="0.25">
      <c r="B28" s="35"/>
      <c r="C28" s="36"/>
      <c r="D28" s="26"/>
      <c r="E28" s="26"/>
      <c r="F28" s="27" t="str">
        <f t="shared" si="0"/>
        <v xml:space="preserve"> </v>
      </c>
      <c r="G28" s="28" t="str">
        <f t="shared" si="1"/>
        <v xml:space="preserve"> </v>
      </c>
      <c r="H28" s="18"/>
    </row>
    <row r="29" spans="2:8" x14ac:dyDescent="0.25">
      <c r="B29" s="35"/>
      <c r="C29" s="36"/>
      <c r="D29" s="26"/>
      <c r="E29" s="26"/>
      <c r="F29" s="27" t="str">
        <f t="shared" si="0"/>
        <v xml:space="preserve"> </v>
      </c>
      <c r="G29" s="28" t="str">
        <f t="shared" si="1"/>
        <v xml:space="preserve"> </v>
      </c>
      <c r="H29" s="29"/>
    </row>
    <row r="30" spans="2:8" x14ac:dyDescent="0.25">
      <c r="B30" s="4" t="s">
        <v>20</v>
      </c>
      <c r="D30" s="17"/>
      <c r="E30" s="17"/>
      <c r="F30" s="17"/>
      <c r="G30" s="17"/>
      <c r="H30" s="20"/>
    </row>
    <row r="31" spans="2:8" ht="15.75" thickBot="1" x14ac:dyDescent="0.3">
      <c r="B31" s="10"/>
      <c r="C31" s="79" t="s">
        <v>9</v>
      </c>
      <c r="D31" s="11"/>
      <c r="E31" s="11"/>
      <c r="F31" s="11"/>
      <c r="G31" s="11"/>
      <c r="H31" s="80">
        <f>VLOOKUP(C31,Hoja2!A3:B5,2,0)</f>
        <v>0</v>
      </c>
    </row>
    <row r="32" spans="2:8" ht="19.5" thickBot="1" x14ac:dyDescent="0.35">
      <c r="B32" s="30" t="s">
        <v>44</v>
      </c>
      <c r="C32" s="31"/>
      <c r="D32" s="31"/>
      <c r="E32" s="31"/>
      <c r="F32" s="31"/>
      <c r="G32" s="32">
        <f>H38+H43+H96+H99</f>
        <v>0</v>
      </c>
      <c r="H32" s="62">
        <f>IF(G32&lt;3.79,G32,3.79)</f>
        <v>0</v>
      </c>
    </row>
    <row r="33" spans="2:8" x14ac:dyDescent="0.25">
      <c r="B33" s="1" t="s">
        <v>41</v>
      </c>
      <c r="C33" s="2"/>
      <c r="D33" s="2"/>
      <c r="E33" s="2"/>
      <c r="F33" s="2"/>
      <c r="G33" s="66">
        <f>SUM(H39:H41)</f>
        <v>0</v>
      </c>
      <c r="H33" s="67">
        <f>IF(G33&lt;0.6,G33,0.6)</f>
        <v>0</v>
      </c>
    </row>
    <row r="34" spans="2:8" ht="80.25" customHeight="1" x14ac:dyDescent="0.25">
      <c r="B34" s="4"/>
      <c r="C34" s="65" t="s">
        <v>42</v>
      </c>
      <c r="H34" s="33"/>
    </row>
    <row r="35" spans="2:8" x14ac:dyDescent="0.25">
      <c r="B35" s="22" t="s">
        <v>3</v>
      </c>
      <c r="C35" s="34" t="s">
        <v>10</v>
      </c>
      <c r="H35" s="33"/>
    </row>
    <row r="36" spans="2:8" x14ac:dyDescent="0.25">
      <c r="B36" s="35"/>
      <c r="C36" s="36"/>
      <c r="H36" s="33"/>
    </row>
    <row r="37" spans="2:8" x14ac:dyDescent="0.25">
      <c r="B37" s="4"/>
      <c r="H37" s="33"/>
    </row>
    <row r="38" spans="2:8" x14ac:dyDescent="0.25">
      <c r="B38" s="22" t="s">
        <v>3</v>
      </c>
      <c r="C38" s="37" t="s">
        <v>11</v>
      </c>
      <c r="D38" s="37" t="s">
        <v>12</v>
      </c>
      <c r="E38" s="37"/>
      <c r="F38" s="37"/>
      <c r="G38" s="38">
        <f>SUM(H39:H41)</f>
        <v>0</v>
      </c>
      <c r="H38" s="39">
        <f>IF(G38&lt;2,G38,2)</f>
        <v>0</v>
      </c>
    </row>
    <row r="39" spans="2:8" x14ac:dyDescent="0.25">
      <c r="B39" s="35"/>
      <c r="C39" s="36"/>
      <c r="D39" s="106" t="s">
        <v>9</v>
      </c>
      <c r="E39" s="106"/>
      <c r="F39" s="106"/>
      <c r="G39" s="106"/>
      <c r="H39" s="64">
        <f>VLOOKUP(D39,Hoja2!A25:B29,2,0)</f>
        <v>0</v>
      </c>
    </row>
    <row r="40" spans="2:8" x14ac:dyDescent="0.25">
      <c r="B40" s="35"/>
      <c r="C40" s="36"/>
      <c r="D40" s="106" t="s">
        <v>9</v>
      </c>
      <c r="E40" s="106"/>
      <c r="F40" s="106"/>
      <c r="G40" s="106"/>
      <c r="H40" s="64">
        <f>VLOOKUP(D40,Hoja2!A25:B29,2,0)</f>
        <v>0</v>
      </c>
    </row>
    <row r="41" spans="2:8" x14ac:dyDescent="0.25">
      <c r="B41" s="40"/>
      <c r="C41" s="41"/>
      <c r="D41" s="99" t="s">
        <v>9</v>
      </c>
      <c r="E41" s="99"/>
      <c r="F41" s="99"/>
      <c r="G41" s="99"/>
      <c r="H41" s="64">
        <f>VLOOKUP(D41,Hoja2!A25:B29,2,0)</f>
        <v>0</v>
      </c>
    </row>
    <row r="42" spans="2:8" x14ac:dyDescent="0.25">
      <c r="B42" s="4"/>
      <c r="H42" s="42"/>
    </row>
    <row r="43" spans="2:8" x14ac:dyDescent="0.25">
      <c r="B43" s="4" t="s">
        <v>45</v>
      </c>
      <c r="G43" s="38">
        <f>SUM(H95+H70)</f>
        <v>0</v>
      </c>
      <c r="H43" s="64">
        <f>IF(G43&lt;1.99,G43,1.99)</f>
        <v>0</v>
      </c>
    </row>
    <row r="44" spans="2:8" ht="90.75" customHeight="1" x14ac:dyDescent="0.25">
      <c r="B44" s="103" t="s">
        <v>46</v>
      </c>
      <c r="C44" s="104"/>
      <c r="H44" s="42"/>
    </row>
    <row r="45" spans="2:8" ht="39" customHeight="1" x14ac:dyDescent="0.25">
      <c r="B45" s="101" t="s">
        <v>47</v>
      </c>
      <c r="C45" s="102"/>
      <c r="D45" s="102"/>
      <c r="E45" s="102"/>
      <c r="F45" s="102"/>
      <c r="H45" s="42"/>
    </row>
    <row r="46" spans="2:8" ht="29.25" customHeight="1" x14ac:dyDescent="0.25">
      <c r="B46" s="22" t="s">
        <v>3</v>
      </c>
      <c r="C46" s="37" t="s">
        <v>13</v>
      </c>
      <c r="D46" s="37" t="s">
        <v>14</v>
      </c>
      <c r="E46" s="37"/>
      <c r="F46" s="37"/>
      <c r="G46" s="37" t="s">
        <v>15</v>
      </c>
      <c r="H46" s="42"/>
    </row>
    <row r="47" spans="2:8" ht="15" customHeight="1" x14ac:dyDescent="0.25">
      <c r="B47" s="35"/>
      <c r="C47" s="43"/>
      <c r="D47" s="94"/>
      <c r="E47" s="94"/>
      <c r="F47" s="44"/>
      <c r="G47" s="36"/>
      <c r="H47" s="64">
        <f>G47*0.0023</f>
        <v>0</v>
      </c>
    </row>
    <row r="48" spans="2:8" ht="15" customHeight="1" x14ac:dyDescent="0.25">
      <c r="B48" s="35"/>
      <c r="C48" s="43"/>
      <c r="D48" s="94"/>
      <c r="E48" s="94"/>
      <c r="F48" s="44"/>
      <c r="G48" s="36"/>
      <c r="H48" s="64">
        <f t="shared" ref="H48:H69" si="2">G48*0.0023</f>
        <v>0</v>
      </c>
    </row>
    <row r="49" spans="2:8" ht="15" customHeight="1" x14ac:dyDescent="0.25">
      <c r="B49" s="35"/>
      <c r="C49" s="43"/>
      <c r="D49" s="94"/>
      <c r="E49" s="94"/>
      <c r="F49" s="44"/>
      <c r="G49" s="36"/>
      <c r="H49" s="64">
        <f t="shared" si="2"/>
        <v>0</v>
      </c>
    </row>
    <row r="50" spans="2:8" ht="15" customHeight="1" x14ac:dyDescent="0.25">
      <c r="B50" s="35"/>
      <c r="C50" s="43"/>
      <c r="D50" s="94"/>
      <c r="E50" s="94"/>
      <c r="F50" s="44"/>
      <c r="G50" s="36"/>
      <c r="H50" s="64">
        <f t="shared" si="2"/>
        <v>0</v>
      </c>
    </row>
    <row r="51" spans="2:8" ht="15" customHeight="1" x14ac:dyDescent="0.25">
      <c r="B51" s="35"/>
      <c r="C51" s="43"/>
      <c r="D51" s="94"/>
      <c r="E51" s="94"/>
      <c r="F51" s="44"/>
      <c r="G51" s="36"/>
      <c r="H51" s="64">
        <f t="shared" si="2"/>
        <v>0</v>
      </c>
    </row>
    <row r="52" spans="2:8" ht="15" customHeight="1" x14ac:dyDescent="0.25">
      <c r="B52" s="35"/>
      <c r="C52" s="43"/>
      <c r="D52" s="94"/>
      <c r="E52" s="94"/>
      <c r="F52" s="44"/>
      <c r="G52" s="36"/>
      <c r="H52" s="64">
        <f t="shared" si="2"/>
        <v>0</v>
      </c>
    </row>
    <row r="53" spans="2:8" ht="15" customHeight="1" x14ac:dyDescent="0.25">
      <c r="B53" s="35"/>
      <c r="C53" s="43"/>
      <c r="D53" s="94"/>
      <c r="E53" s="94"/>
      <c r="F53" s="44"/>
      <c r="G53" s="36"/>
      <c r="H53" s="64">
        <f t="shared" si="2"/>
        <v>0</v>
      </c>
    </row>
    <row r="54" spans="2:8" ht="15" customHeight="1" x14ac:dyDescent="0.25">
      <c r="B54" s="35"/>
      <c r="C54" s="43"/>
      <c r="D54" s="94"/>
      <c r="E54" s="94"/>
      <c r="F54" s="44"/>
      <c r="G54" s="36"/>
      <c r="H54" s="64">
        <f t="shared" si="2"/>
        <v>0</v>
      </c>
    </row>
    <row r="55" spans="2:8" ht="15" customHeight="1" x14ac:dyDescent="0.25">
      <c r="B55" s="35"/>
      <c r="C55" s="43"/>
      <c r="D55" s="94"/>
      <c r="E55" s="94"/>
      <c r="F55" s="44"/>
      <c r="G55" s="36"/>
      <c r="H55" s="64">
        <f t="shared" si="2"/>
        <v>0</v>
      </c>
    </row>
    <row r="56" spans="2:8" ht="15" customHeight="1" x14ac:dyDescent="0.25">
      <c r="B56" s="35"/>
      <c r="C56" s="43"/>
      <c r="D56" s="94"/>
      <c r="E56" s="94"/>
      <c r="F56" s="44"/>
      <c r="G56" s="36"/>
      <c r="H56" s="64">
        <f t="shared" si="2"/>
        <v>0</v>
      </c>
    </row>
    <row r="57" spans="2:8" ht="15" customHeight="1" x14ac:dyDescent="0.25">
      <c r="B57" s="35"/>
      <c r="C57" s="43"/>
      <c r="D57" s="94"/>
      <c r="E57" s="94"/>
      <c r="F57" s="44"/>
      <c r="G57" s="36"/>
      <c r="H57" s="64">
        <f t="shared" si="2"/>
        <v>0</v>
      </c>
    </row>
    <row r="58" spans="2:8" ht="15" customHeight="1" x14ac:dyDescent="0.25">
      <c r="B58" s="35"/>
      <c r="C58" s="43"/>
      <c r="D58" s="94"/>
      <c r="E58" s="94"/>
      <c r="F58" s="44"/>
      <c r="G58" s="36"/>
      <c r="H58" s="64">
        <f t="shared" si="2"/>
        <v>0</v>
      </c>
    </row>
    <row r="59" spans="2:8" ht="15" customHeight="1" x14ac:dyDescent="0.25">
      <c r="B59" s="35"/>
      <c r="C59" s="43"/>
      <c r="D59" s="94"/>
      <c r="E59" s="94"/>
      <c r="F59" s="44"/>
      <c r="G59" s="36"/>
      <c r="H59" s="64">
        <f t="shared" si="2"/>
        <v>0</v>
      </c>
    </row>
    <row r="60" spans="2:8" ht="15" customHeight="1" x14ac:dyDescent="0.25">
      <c r="B60" s="35"/>
      <c r="C60" s="43"/>
      <c r="D60" s="94"/>
      <c r="E60" s="94"/>
      <c r="F60" s="44"/>
      <c r="G60" s="36"/>
      <c r="H60" s="64">
        <f t="shared" si="2"/>
        <v>0</v>
      </c>
    </row>
    <row r="61" spans="2:8" ht="15" customHeight="1" x14ac:dyDescent="0.25">
      <c r="B61" s="35"/>
      <c r="C61" s="43"/>
      <c r="D61" s="94"/>
      <c r="E61" s="94"/>
      <c r="F61" s="44"/>
      <c r="G61" s="36"/>
      <c r="H61" s="64">
        <f t="shared" si="2"/>
        <v>0</v>
      </c>
    </row>
    <row r="62" spans="2:8" ht="15" customHeight="1" x14ac:dyDescent="0.25">
      <c r="B62" s="35"/>
      <c r="C62" s="43"/>
      <c r="D62" s="94"/>
      <c r="E62" s="94"/>
      <c r="F62" s="44"/>
      <c r="G62" s="36"/>
      <c r="H62" s="64">
        <f t="shared" si="2"/>
        <v>0</v>
      </c>
    </row>
    <row r="63" spans="2:8" ht="15" customHeight="1" x14ac:dyDescent="0.25">
      <c r="B63" s="35"/>
      <c r="C63" s="43"/>
      <c r="D63" s="94"/>
      <c r="E63" s="94"/>
      <c r="F63" s="44"/>
      <c r="G63" s="36"/>
      <c r="H63" s="64">
        <f t="shared" si="2"/>
        <v>0</v>
      </c>
    </row>
    <row r="64" spans="2:8" ht="15" customHeight="1" x14ac:dyDescent="0.25">
      <c r="B64" s="35"/>
      <c r="C64" s="43"/>
      <c r="D64" s="94"/>
      <c r="E64" s="94"/>
      <c r="F64" s="44"/>
      <c r="G64" s="36"/>
      <c r="H64" s="64">
        <f t="shared" si="2"/>
        <v>0</v>
      </c>
    </row>
    <row r="65" spans="2:8" ht="15" customHeight="1" x14ac:dyDescent="0.25">
      <c r="B65" s="35"/>
      <c r="C65" s="43"/>
      <c r="D65" s="94"/>
      <c r="E65" s="94"/>
      <c r="F65" s="44"/>
      <c r="G65" s="36"/>
      <c r="H65" s="64">
        <f t="shared" si="2"/>
        <v>0</v>
      </c>
    </row>
    <row r="66" spans="2:8" ht="15" customHeight="1" x14ac:dyDescent="0.25">
      <c r="B66" s="35"/>
      <c r="C66" s="43"/>
      <c r="D66" s="94"/>
      <c r="E66" s="94"/>
      <c r="F66" s="44"/>
      <c r="G66" s="36"/>
      <c r="H66" s="64">
        <f t="shared" si="2"/>
        <v>0</v>
      </c>
    </row>
    <row r="67" spans="2:8" ht="15" customHeight="1" x14ac:dyDescent="0.25">
      <c r="B67" s="35"/>
      <c r="C67" s="43"/>
      <c r="D67" s="94"/>
      <c r="E67" s="94"/>
      <c r="F67" s="44"/>
      <c r="G67" s="36"/>
      <c r="H67" s="64">
        <f t="shared" si="2"/>
        <v>0</v>
      </c>
    </row>
    <row r="68" spans="2:8" ht="15" customHeight="1" x14ac:dyDescent="0.25">
      <c r="B68" s="35"/>
      <c r="C68" s="43"/>
      <c r="D68" s="94"/>
      <c r="E68" s="94"/>
      <c r="F68" s="44"/>
      <c r="G68" s="36"/>
      <c r="H68" s="64">
        <f t="shared" si="2"/>
        <v>0</v>
      </c>
    </row>
    <row r="69" spans="2:8" ht="15" customHeight="1" x14ac:dyDescent="0.25">
      <c r="B69" s="35"/>
      <c r="C69" s="43"/>
      <c r="D69" s="94"/>
      <c r="E69" s="94"/>
      <c r="F69" s="44"/>
      <c r="G69" s="36"/>
      <c r="H69" s="64">
        <f t="shared" si="2"/>
        <v>0</v>
      </c>
    </row>
    <row r="70" spans="2:8" ht="15" customHeight="1" x14ac:dyDescent="0.25">
      <c r="B70" s="70"/>
      <c r="C70" s="71"/>
      <c r="D70" s="74"/>
      <c r="E70" s="74"/>
      <c r="F70" s="72"/>
      <c r="G70" s="73">
        <f>SUM(G47:G69)</f>
        <v>0</v>
      </c>
      <c r="H70" s="64">
        <f>G70*0.0023</f>
        <v>0</v>
      </c>
    </row>
    <row r="71" spans="2:8" ht="42" customHeight="1" x14ac:dyDescent="0.25">
      <c r="B71" s="101" t="s">
        <v>51</v>
      </c>
      <c r="C71" s="102"/>
      <c r="D71" s="102"/>
      <c r="E71" s="102"/>
      <c r="F71" s="102"/>
      <c r="H71" s="42"/>
    </row>
    <row r="72" spans="2:8" ht="17.25" customHeight="1" x14ac:dyDescent="0.25">
      <c r="B72" s="22" t="s">
        <v>3</v>
      </c>
      <c r="C72" s="37" t="s">
        <v>13</v>
      </c>
      <c r="D72" s="37" t="s">
        <v>14</v>
      </c>
      <c r="E72" s="37"/>
      <c r="F72" s="37"/>
      <c r="G72" s="37" t="s">
        <v>15</v>
      </c>
      <c r="H72" s="64"/>
    </row>
    <row r="73" spans="2:8" x14ac:dyDescent="0.25">
      <c r="B73" s="35"/>
      <c r="C73" s="43"/>
      <c r="D73" s="94"/>
      <c r="E73" s="94"/>
      <c r="F73" s="44"/>
      <c r="G73" s="36"/>
      <c r="H73" s="64">
        <f>G73*0.0031</f>
        <v>0</v>
      </c>
    </row>
    <row r="74" spans="2:8" x14ac:dyDescent="0.25">
      <c r="B74" s="35"/>
      <c r="C74" s="43"/>
      <c r="D74" s="94"/>
      <c r="E74" s="94"/>
      <c r="F74" s="44"/>
      <c r="G74" s="36"/>
      <c r="H74" s="64">
        <f t="shared" ref="H74:H94" si="3">G74*0.0031</f>
        <v>0</v>
      </c>
    </row>
    <row r="75" spans="2:8" x14ac:dyDescent="0.25">
      <c r="B75" s="35"/>
      <c r="C75" s="43"/>
      <c r="D75" s="94"/>
      <c r="E75" s="94"/>
      <c r="F75" s="44"/>
      <c r="G75" s="36"/>
      <c r="H75" s="64">
        <f t="shared" si="3"/>
        <v>0</v>
      </c>
    </row>
    <row r="76" spans="2:8" x14ac:dyDescent="0.25">
      <c r="B76" s="35"/>
      <c r="C76" s="43"/>
      <c r="D76" s="94"/>
      <c r="E76" s="94"/>
      <c r="F76" s="44"/>
      <c r="G76" s="36"/>
      <c r="H76" s="64">
        <f t="shared" si="3"/>
        <v>0</v>
      </c>
    </row>
    <row r="77" spans="2:8" x14ac:dyDescent="0.25">
      <c r="B77" s="35"/>
      <c r="C77" s="43"/>
      <c r="D77" s="94"/>
      <c r="E77" s="94"/>
      <c r="F77" s="44"/>
      <c r="G77" s="36"/>
      <c r="H77" s="64">
        <f t="shared" si="3"/>
        <v>0</v>
      </c>
    </row>
    <row r="78" spans="2:8" x14ac:dyDescent="0.25">
      <c r="B78" s="35"/>
      <c r="C78" s="43"/>
      <c r="D78" s="94"/>
      <c r="E78" s="94"/>
      <c r="F78" s="44"/>
      <c r="G78" s="36"/>
      <c r="H78" s="64">
        <f t="shared" si="3"/>
        <v>0</v>
      </c>
    </row>
    <row r="79" spans="2:8" x14ac:dyDescent="0.25">
      <c r="B79" s="35"/>
      <c r="C79" s="43"/>
      <c r="D79" s="94"/>
      <c r="E79" s="94"/>
      <c r="F79" s="44"/>
      <c r="G79" s="36"/>
      <c r="H79" s="64">
        <f t="shared" si="3"/>
        <v>0</v>
      </c>
    </row>
    <row r="80" spans="2:8" x14ac:dyDescent="0.25">
      <c r="B80" s="35"/>
      <c r="C80" s="43"/>
      <c r="D80" s="94"/>
      <c r="E80" s="94"/>
      <c r="F80" s="44"/>
      <c r="G80" s="36"/>
      <c r="H80" s="64">
        <f t="shared" si="3"/>
        <v>0</v>
      </c>
    </row>
    <row r="81" spans="2:8" x14ac:dyDescent="0.25">
      <c r="B81" s="35"/>
      <c r="C81" s="43"/>
      <c r="D81" s="94"/>
      <c r="E81" s="94"/>
      <c r="F81" s="44"/>
      <c r="G81" s="36"/>
      <c r="H81" s="64">
        <f t="shared" si="3"/>
        <v>0</v>
      </c>
    </row>
    <row r="82" spans="2:8" x14ac:dyDescent="0.25">
      <c r="B82" s="35"/>
      <c r="C82" s="43"/>
      <c r="D82" s="94"/>
      <c r="E82" s="94"/>
      <c r="F82" s="44"/>
      <c r="G82" s="36"/>
      <c r="H82" s="64">
        <f t="shared" si="3"/>
        <v>0</v>
      </c>
    </row>
    <row r="83" spans="2:8" x14ac:dyDescent="0.25">
      <c r="B83" s="35"/>
      <c r="C83" s="43"/>
      <c r="D83" s="94"/>
      <c r="E83" s="94"/>
      <c r="F83" s="44"/>
      <c r="G83" s="36"/>
      <c r="H83" s="64">
        <f t="shared" si="3"/>
        <v>0</v>
      </c>
    </row>
    <row r="84" spans="2:8" x14ac:dyDescent="0.25">
      <c r="B84" s="35"/>
      <c r="C84" s="43"/>
      <c r="D84" s="94"/>
      <c r="E84" s="94"/>
      <c r="F84" s="44"/>
      <c r="G84" s="36"/>
      <c r="H84" s="64">
        <f t="shared" si="3"/>
        <v>0</v>
      </c>
    </row>
    <row r="85" spans="2:8" x14ac:dyDescent="0.25">
      <c r="B85" s="35"/>
      <c r="C85" s="43"/>
      <c r="D85" s="94"/>
      <c r="E85" s="94"/>
      <c r="F85" s="44"/>
      <c r="G85" s="36"/>
      <c r="H85" s="64">
        <f t="shared" si="3"/>
        <v>0</v>
      </c>
    </row>
    <row r="86" spans="2:8" x14ac:dyDescent="0.25">
      <c r="B86" s="35"/>
      <c r="C86" s="43"/>
      <c r="D86" s="94"/>
      <c r="E86" s="94"/>
      <c r="F86" s="44"/>
      <c r="G86" s="36"/>
      <c r="H86" s="64">
        <f t="shared" si="3"/>
        <v>0</v>
      </c>
    </row>
    <row r="87" spans="2:8" x14ac:dyDescent="0.25">
      <c r="B87" s="35"/>
      <c r="C87" s="43"/>
      <c r="D87" s="94"/>
      <c r="E87" s="94"/>
      <c r="F87" s="44"/>
      <c r="G87" s="36"/>
      <c r="H87" s="64">
        <f t="shared" si="3"/>
        <v>0</v>
      </c>
    </row>
    <row r="88" spans="2:8" x14ac:dyDescent="0.25">
      <c r="B88" s="35"/>
      <c r="C88" s="43"/>
      <c r="D88" s="94"/>
      <c r="E88" s="94"/>
      <c r="F88" s="44"/>
      <c r="G88" s="36"/>
      <c r="H88" s="64">
        <f t="shared" si="3"/>
        <v>0</v>
      </c>
    </row>
    <row r="89" spans="2:8" x14ac:dyDescent="0.25">
      <c r="B89" s="35"/>
      <c r="C89" s="43"/>
      <c r="D89" s="94"/>
      <c r="E89" s="94"/>
      <c r="F89" s="44"/>
      <c r="G89" s="36"/>
      <c r="H89" s="64">
        <f t="shared" si="3"/>
        <v>0</v>
      </c>
    </row>
    <row r="90" spans="2:8" x14ac:dyDescent="0.25">
      <c r="B90" s="35"/>
      <c r="C90" s="43"/>
      <c r="D90" s="94"/>
      <c r="E90" s="94"/>
      <c r="F90" s="44"/>
      <c r="G90" s="36"/>
      <c r="H90" s="64">
        <f t="shared" si="3"/>
        <v>0</v>
      </c>
    </row>
    <row r="91" spans="2:8" x14ac:dyDescent="0.25">
      <c r="B91" s="35"/>
      <c r="C91" s="43"/>
      <c r="D91" s="94"/>
      <c r="E91" s="94"/>
      <c r="F91" s="44"/>
      <c r="G91" s="36"/>
      <c r="H91" s="64">
        <f t="shared" si="3"/>
        <v>0</v>
      </c>
    </row>
    <row r="92" spans="2:8" x14ac:dyDescent="0.25">
      <c r="B92" s="35"/>
      <c r="C92" s="43"/>
      <c r="D92" s="94"/>
      <c r="E92" s="94"/>
      <c r="F92" s="44"/>
      <c r="G92" s="36"/>
      <c r="H92" s="64">
        <f t="shared" si="3"/>
        <v>0</v>
      </c>
    </row>
    <row r="93" spans="2:8" x14ac:dyDescent="0.25">
      <c r="B93" s="35"/>
      <c r="C93" s="43"/>
      <c r="D93" s="94"/>
      <c r="E93" s="94"/>
      <c r="F93" s="44"/>
      <c r="G93" s="36"/>
      <c r="H93" s="64">
        <f t="shared" si="3"/>
        <v>0</v>
      </c>
    </row>
    <row r="94" spans="2:8" x14ac:dyDescent="0.25">
      <c r="B94" s="35"/>
      <c r="C94" s="43"/>
      <c r="D94" s="94"/>
      <c r="E94" s="94"/>
      <c r="F94" s="44"/>
      <c r="G94" s="36"/>
      <c r="H94" s="64">
        <f t="shared" si="3"/>
        <v>0</v>
      </c>
    </row>
    <row r="95" spans="2:8" x14ac:dyDescent="0.25">
      <c r="B95" s="70"/>
      <c r="C95" s="71"/>
      <c r="D95" s="97"/>
      <c r="E95" s="97"/>
      <c r="F95" s="97"/>
      <c r="G95" s="73">
        <f>SUM(G73:G94)</f>
        <v>0</v>
      </c>
      <c r="H95" s="64">
        <f>G95*0.0031</f>
        <v>0</v>
      </c>
    </row>
    <row r="96" spans="2:8" x14ac:dyDescent="0.25">
      <c r="B96" s="16" t="s">
        <v>48</v>
      </c>
      <c r="C96" s="17"/>
      <c r="D96" s="17"/>
      <c r="E96" s="17"/>
      <c r="F96" s="17"/>
      <c r="G96" s="17"/>
      <c r="H96" s="63">
        <f>H98</f>
        <v>0</v>
      </c>
    </row>
    <row r="97" spans="2:8" ht="64.5" customHeight="1" x14ac:dyDescent="0.25">
      <c r="B97" s="4"/>
      <c r="C97" s="19" t="s">
        <v>49</v>
      </c>
      <c r="H97" s="42"/>
    </row>
    <row r="98" spans="2:8" x14ac:dyDescent="0.25">
      <c r="B98" s="46"/>
      <c r="C98" s="45"/>
      <c r="D98" s="96" t="s">
        <v>9</v>
      </c>
      <c r="E98" s="96"/>
      <c r="F98" s="96"/>
      <c r="G98" s="96"/>
      <c r="H98" s="68">
        <f>VLOOKUP(D98,Hoja2!A9:B14,2,0)</f>
        <v>0</v>
      </c>
    </row>
    <row r="99" spans="2:8" x14ac:dyDescent="0.25">
      <c r="B99" s="4" t="s">
        <v>54</v>
      </c>
      <c r="C99" s="17"/>
      <c r="D99" s="17"/>
      <c r="E99" s="17"/>
      <c r="F99" s="17"/>
      <c r="G99" s="47">
        <f>SUM(H102:H107)</f>
        <v>0</v>
      </c>
      <c r="H99" s="63">
        <f>IF(G99&lt;0.6,G99,0.6)</f>
        <v>0</v>
      </c>
    </row>
    <row r="100" spans="2:8" ht="87" customHeight="1" x14ac:dyDescent="0.25">
      <c r="B100" s="4"/>
      <c r="C100" s="19" t="s">
        <v>50</v>
      </c>
      <c r="H100" s="42"/>
    </row>
    <row r="101" spans="2:8" x14ac:dyDescent="0.25">
      <c r="B101" s="22" t="s">
        <v>3</v>
      </c>
      <c r="C101" s="37" t="s">
        <v>16</v>
      </c>
      <c r="D101" s="37" t="s">
        <v>12</v>
      </c>
      <c r="E101" s="37"/>
      <c r="F101" s="37"/>
      <c r="H101" s="42"/>
    </row>
    <row r="102" spans="2:8" x14ac:dyDescent="0.25">
      <c r="B102" s="35"/>
      <c r="C102" s="36"/>
      <c r="D102" s="95" t="s">
        <v>9</v>
      </c>
      <c r="E102" s="95"/>
      <c r="F102" s="95"/>
      <c r="G102" s="95"/>
      <c r="H102" s="64">
        <f>VLOOKUP(D102,Hoja2!A17:B22,2,0)</f>
        <v>0</v>
      </c>
    </row>
    <row r="103" spans="2:8" x14ac:dyDescent="0.25">
      <c r="B103" s="35"/>
      <c r="C103" s="36"/>
      <c r="D103" s="95" t="s">
        <v>9</v>
      </c>
      <c r="E103" s="95"/>
      <c r="F103" s="95"/>
      <c r="G103" s="95"/>
      <c r="H103" s="64">
        <f>VLOOKUP(D103,Hoja2!A17:$B$22,2,0)</f>
        <v>0</v>
      </c>
    </row>
    <row r="104" spans="2:8" x14ac:dyDescent="0.25">
      <c r="B104" s="35"/>
      <c r="C104" s="36"/>
      <c r="D104" s="95" t="s">
        <v>9</v>
      </c>
      <c r="E104" s="95"/>
      <c r="F104" s="95"/>
      <c r="G104" s="95"/>
      <c r="H104" s="64">
        <f>VLOOKUP(D104,Hoja2!A17:B22,2,0)</f>
        <v>0</v>
      </c>
    </row>
    <row r="105" spans="2:8" x14ac:dyDescent="0.25">
      <c r="B105" s="35"/>
      <c r="C105" s="36"/>
      <c r="D105" s="95" t="s">
        <v>9</v>
      </c>
      <c r="E105" s="95"/>
      <c r="F105" s="95"/>
      <c r="G105" s="95"/>
      <c r="H105" s="64">
        <f>VLOOKUP(D105,Hoja2!A17:B22,2,0)</f>
        <v>0</v>
      </c>
    </row>
    <row r="106" spans="2:8" x14ac:dyDescent="0.25">
      <c r="B106" s="35"/>
      <c r="C106" s="36"/>
      <c r="D106" s="95" t="s">
        <v>9</v>
      </c>
      <c r="E106" s="95"/>
      <c r="F106" s="95"/>
      <c r="G106" s="95"/>
      <c r="H106" s="64">
        <f>VLOOKUP(D106,Hoja2!A21:B26,2,0)</f>
        <v>0</v>
      </c>
    </row>
    <row r="107" spans="2:8" ht="15.75" thickBot="1" x14ac:dyDescent="0.3">
      <c r="B107" s="48"/>
      <c r="C107" s="49"/>
      <c r="D107" s="98" t="s">
        <v>9</v>
      </c>
      <c r="E107" s="98"/>
      <c r="F107" s="98"/>
      <c r="G107" s="98"/>
      <c r="H107" s="69">
        <f>VLOOKUP(D107,Hoja2!A17:B22,2,0)</f>
        <v>0</v>
      </c>
    </row>
    <row r="108" spans="2:8" ht="19.5" thickBot="1" x14ac:dyDescent="0.35">
      <c r="B108" s="30" t="s">
        <v>55</v>
      </c>
      <c r="C108" s="81"/>
      <c r="D108" s="81"/>
      <c r="E108" s="81"/>
      <c r="F108" s="81"/>
      <c r="G108" s="93">
        <f>H109</f>
        <v>0</v>
      </c>
      <c r="H108" s="62">
        <f>IF(G108&lt;5.63,G108,5.63)</f>
        <v>0</v>
      </c>
    </row>
    <row r="109" spans="2:8" x14ac:dyDescent="0.25">
      <c r="B109" s="1" t="s">
        <v>56</v>
      </c>
      <c r="C109" s="2"/>
      <c r="D109" s="2"/>
      <c r="E109" s="2"/>
      <c r="F109" s="2"/>
      <c r="G109" s="2"/>
      <c r="H109" s="91">
        <f>IF(H111&lt;5.63,H111,5.63)</f>
        <v>0</v>
      </c>
    </row>
    <row r="110" spans="2:8" ht="34.5" x14ac:dyDescent="0.25">
      <c r="B110" s="4"/>
      <c r="C110" s="65" t="s">
        <v>57</v>
      </c>
      <c r="H110" s="5"/>
    </row>
    <row r="111" spans="2:8" x14ac:dyDescent="0.25">
      <c r="B111" s="4"/>
      <c r="E111" t="s">
        <v>2</v>
      </c>
      <c r="G111" s="82">
        <f>INT(SUM(F113:F124)+SUM(G113:G124)/30)</f>
        <v>0</v>
      </c>
      <c r="H111" s="92">
        <f>G111*0.028</f>
        <v>0</v>
      </c>
    </row>
    <row r="112" spans="2:8" x14ac:dyDescent="0.25">
      <c r="B112" s="22" t="s">
        <v>3</v>
      </c>
      <c r="C112" s="23" t="s">
        <v>4</v>
      </c>
      <c r="D112" s="24" t="s">
        <v>5</v>
      </c>
      <c r="E112" s="23" t="s">
        <v>6</v>
      </c>
      <c r="F112" s="23" t="s">
        <v>7</v>
      </c>
      <c r="G112" s="25" t="s">
        <v>8</v>
      </c>
      <c r="H112" s="5"/>
    </row>
    <row r="113" spans="2:8" x14ac:dyDescent="0.25">
      <c r="B113" s="35"/>
      <c r="C113" s="36"/>
      <c r="D113" s="83"/>
      <c r="E113" s="84"/>
      <c r="F113" s="85" t="str">
        <f>IF(ISBLANK(D113)," ",IF(ISBLANK(E113)," ",DATEDIF(D113,E113+1,"M")))</f>
        <v xml:space="preserve"> </v>
      </c>
      <c r="G113" s="86" t="str">
        <f>IF(ISBLANK(D113)," ",IF(ISBLANK(E113)," ",DATEDIF(D113,E113+1,"MD")))</f>
        <v xml:space="preserve"> </v>
      </c>
      <c r="H113" s="5"/>
    </row>
    <row r="114" spans="2:8" x14ac:dyDescent="0.25">
      <c r="B114" s="35"/>
      <c r="C114" s="36"/>
      <c r="D114" s="83"/>
      <c r="E114" s="84"/>
      <c r="F114" s="85" t="str">
        <f t="shared" ref="F114:F115" si="4">IF(ISBLANK(D114)," ",IF(ISBLANK(E114)," ",DATEDIF(D114,E114+1,"M")))</f>
        <v xml:space="preserve"> </v>
      </c>
      <c r="G114" s="86" t="str">
        <f t="shared" ref="G114:G115" si="5">IF(ISBLANK(D114)," ",IF(ISBLANK(E114)," ",DATEDIF(D114,E114+1,"MD")))</f>
        <v xml:space="preserve"> </v>
      </c>
      <c r="H114" s="5"/>
    </row>
    <row r="115" spans="2:8" x14ac:dyDescent="0.25">
      <c r="B115" s="35"/>
      <c r="C115" s="36"/>
      <c r="D115" s="83"/>
      <c r="E115" s="84"/>
      <c r="F115" s="85" t="str">
        <f t="shared" si="4"/>
        <v xml:space="preserve"> </v>
      </c>
      <c r="G115" s="86" t="str">
        <f t="shared" si="5"/>
        <v xml:space="preserve"> </v>
      </c>
      <c r="H115" s="5"/>
    </row>
    <row r="116" spans="2:8" x14ac:dyDescent="0.25">
      <c r="B116" s="35"/>
      <c r="C116" s="36"/>
      <c r="D116" s="83"/>
      <c r="E116" s="84"/>
      <c r="F116" s="85" t="str">
        <f t="shared" ref="F116:F124" si="6">IF(ISBLANK(D116)," ",IF(ISBLANK(E116)," ",DATEDIF(D116,E116+1,"M")))</f>
        <v xml:space="preserve"> </v>
      </c>
      <c r="G116" s="86" t="str">
        <f t="shared" ref="G116:G124" si="7">IF(ISBLANK(D116)," ",IF(ISBLANK(E116)," ",DATEDIF(D116,E116+1,"MD")))</f>
        <v xml:space="preserve"> </v>
      </c>
      <c r="H116" s="5"/>
    </row>
    <row r="117" spans="2:8" x14ac:dyDescent="0.25">
      <c r="B117" s="35"/>
      <c r="C117" s="36"/>
      <c r="D117" s="83"/>
      <c r="E117" s="84"/>
      <c r="F117" s="85" t="str">
        <f t="shared" si="6"/>
        <v xml:space="preserve"> </v>
      </c>
      <c r="G117" s="86" t="str">
        <f t="shared" si="7"/>
        <v xml:space="preserve"> </v>
      </c>
      <c r="H117" s="5"/>
    </row>
    <row r="118" spans="2:8" x14ac:dyDescent="0.25">
      <c r="B118" s="35"/>
      <c r="C118" s="36"/>
      <c r="D118" s="83"/>
      <c r="E118" s="84"/>
      <c r="F118" s="85" t="str">
        <f t="shared" si="6"/>
        <v xml:space="preserve"> </v>
      </c>
      <c r="G118" s="86" t="str">
        <f t="shared" si="7"/>
        <v xml:space="preserve"> </v>
      </c>
      <c r="H118" s="5"/>
    </row>
    <row r="119" spans="2:8" x14ac:dyDescent="0.25">
      <c r="B119" s="35"/>
      <c r="C119" s="36"/>
      <c r="D119" s="83"/>
      <c r="E119" s="84"/>
      <c r="F119" s="85" t="str">
        <f t="shared" si="6"/>
        <v xml:space="preserve"> </v>
      </c>
      <c r="G119" s="86" t="str">
        <f t="shared" si="7"/>
        <v xml:space="preserve"> </v>
      </c>
      <c r="H119" s="5"/>
    </row>
    <row r="120" spans="2:8" x14ac:dyDescent="0.25">
      <c r="B120" s="35"/>
      <c r="C120" s="36"/>
      <c r="D120" s="83"/>
      <c r="E120" s="84"/>
      <c r="F120" s="85" t="str">
        <f t="shared" si="6"/>
        <v xml:space="preserve"> </v>
      </c>
      <c r="G120" s="86" t="str">
        <f t="shared" si="7"/>
        <v xml:space="preserve"> </v>
      </c>
      <c r="H120" s="5"/>
    </row>
    <row r="121" spans="2:8" x14ac:dyDescent="0.25">
      <c r="B121" s="35"/>
      <c r="C121" s="36"/>
      <c r="D121" s="83"/>
      <c r="E121" s="84"/>
      <c r="F121" s="85" t="str">
        <f t="shared" si="6"/>
        <v xml:space="preserve"> </v>
      </c>
      <c r="G121" s="86" t="str">
        <f t="shared" si="7"/>
        <v xml:space="preserve"> </v>
      </c>
      <c r="H121" s="5"/>
    </row>
    <row r="122" spans="2:8" x14ac:dyDescent="0.25">
      <c r="B122" s="35"/>
      <c r="C122" s="36"/>
      <c r="D122" s="83"/>
      <c r="E122" s="84"/>
      <c r="F122" s="85" t="str">
        <f t="shared" si="6"/>
        <v xml:space="preserve"> </v>
      </c>
      <c r="G122" s="86" t="str">
        <f t="shared" si="7"/>
        <v xml:space="preserve"> </v>
      </c>
      <c r="H122" s="5"/>
    </row>
    <row r="123" spans="2:8" x14ac:dyDescent="0.25">
      <c r="B123" s="35"/>
      <c r="C123" s="36"/>
      <c r="D123" s="83"/>
      <c r="E123" s="84"/>
      <c r="F123" s="85" t="str">
        <f t="shared" si="6"/>
        <v xml:space="preserve"> </v>
      </c>
      <c r="G123" s="86" t="str">
        <f t="shared" si="7"/>
        <v xml:space="preserve"> </v>
      </c>
      <c r="H123" s="5"/>
    </row>
    <row r="124" spans="2:8" ht="15.75" thickBot="1" x14ac:dyDescent="0.3">
      <c r="B124" s="48"/>
      <c r="C124" s="49"/>
      <c r="D124" s="87"/>
      <c r="E124" s="88"/>
      <c r="F124" s="89" t="str">
        <f t="shared" si="6"/>
        <v xml:space="preserve"> </v>
      </c>
      <c r="G124" s="90" t="str">
        <f t="shared" si="7"/>
        <v xml:space="preserve"> </v>
      </c>
      <c r="H124" s="12"/>
    </row>
  </sheetData>
  <sheetProtection algorithmName="SHA-512" hashValue="tuKtyl5hI2amW1aflntI7cmMIZHSvfcMQwf6H6UQxAO0fwjfLwzFKgsL4FeBZ5uesBCJrR0DxS+Dbn+o6B3Sag==" saltValue="f4Fl3yndLH696ms90jEPCg==" spinCount="100000" sheet="1" objects="1" scenarios="1"/>
  <dataConsolidate/>
  <mergeCells count="63">
    <mergeCell ref="C7:F7"/>
    <mergeCell ref="C6:F6"/>
    <mergeCell ref="C8:F8"/>
    <mergeCell ref="B71:F71"/>
    <mergeCell ref="B45:F45"/>
    <mergeCell ref="B44:C44"/>
    <mergeCell ref="D64:E64"/>
    <mergeCell ref="D16:F16"/>
    <mergeCell ref="D39:G39"/>
    <mergeCell ref="D40:G40"/>
    <mergeCell ref="D63:E63"/>
    <mergeCell ref="D65:E65"/>
    <mergeCell ref="D66:E66"/>
    <mergeCell ref="D67:E67"/>
    <mergeCell ref="D68:E68"/>
    <mergeCell ref="D47:E47"/>
    <mergeCell ref="D41:G41"/>
    <mergeCell ref="D49:E49"/>
    <mergeCell ref="D50:E50"/>
    <mergeCell ref="D76:E76"/>
    <mergeCell ref="D77:E77"/>
    <mergeCell ref="D53:E53"/>
    <mergeCell ref="D54:E54"/>
    <mergeCell ref="D55:E55"/>
    <mergeCell ref="D56:E56"/>
    <mergeCell ref="D74:E74"/>
    <mergeCell ref="D75:E75"/>
    <mergeCell ref="D62:E62"/>
    <mergeCell ref="D48:E48"/>
    <mergeCell ref="D51:E51"/>
    <mergeCell ref="D52:E52"/>
    <mergeCell ref="D103:G103"/>
    <mergeCell ref="D104:G104"/>
    <mergeCell ref="D105:G105"/>
    <mergeCell ref="D106:G106"/>
    <mergeCell ref="D107:G107"/>
    <mergeCell ref="D102:G102"/>
    <mergeCell ref="D98:G98"/>
    <mergeCell ref="D94:E94"/>
    <mergeCell ref="D73:E73"/>
    <mergeCell ref="D91:E91"/>
    <mergeCell ref="D92:E92"/>
    <mergeCell ref="D93:E93"/>
    <mergeCell ref="D85:E85"/>
    <mergeCell ref="D86:E86"/>
    <mergeCell ref="D87:E87"/>
    <mergeCell ref="D88:E88"/>
    <mergeCell ref="D89:E89"/>
    <mergeCell ref="D95:F95"/>
    <mergeCell ref="D83:E83"/>
    <mergeCell ref="D84:E84"/>
    <mergeCell ref="D90:E90"/>
    <mergeCell ref="D82:E82"/>
    <mergeCell ref="D78:E78"/>
    <mergeCell ref="D57:E57"/>
    <mergeCell ref="D58:E58"/>
    <mergeCell ref="D59:E59"/>
    <mergeCell ref="D60:E60"/>
    <mergeCell ref="D61:E61"/>
    <mergeCell ref="D69:E69"/>
    <mergeCell ref="D79:E79"/>
    <mergeCell ref="D80:E80"/>
    <mergeCell ref="D81:E81"/>
  </mergeCells>
  <dataValidations count="11">
    <dataValidation type="date" operator="greaterThan" allowBlank="1" showErrorMessage="1" errorTitle="Curso no puntuable" error="La fecha introducida indica que este curso ha de ser baremado en el bloque de cursos anteriores a 1/1/2013_x000a_" promptTitle="Curso" prompt="Indique la fecha de curso en formato DD/MM/AAAA_x000a_" sqref="F47:F70 F73:F94">
      <formula1>41275</formula1>
    </dataValidation>
    <dataValidation operator="greaterThan" allowBlank="1" showInputMessage="1" showErrorMessage="1" sqref="G18:G29 G16"/>
    <dataValidation type="date" operator="greaterThan" allowBlank="1" showInputMessage="1" showErrorMessage="1" errorTitle="Curso no puntuable" error="La fecha introducida indica que este curso ha de ser baremado en el bloque de cursos anteriores a 1/1/2013_x000a_" promptTitle="Curso" prompt="Indique la fecha de curso en formato DD/MM/AAAA_x000a_" sqref="D70 D95">
      <formula1>41275</formula1>
    </dataValidation>
    <dataValidation type="whole" allowBlank="1" showInputMessage="1" showErrorMessage="1" promptTitle="Introcuzca número de documento" prompt="El campo sólo admite números enteros. En caso de que el certificado o título no figue en el expediente personal en RRHH, se deberá aportar los documentos acompañando esta baremación, en el que deberá aportar el número de orden:_x000a_" sqref="B70 B95">
      <formula1>1</formula1>
      <formula2>200</formula2>
    </dataValidation>
    <dataValidation allowBlank="1" showInputMessage="1" showErrorMessage="1" promptTitle="Denomoniación curso." prompt="Imprescindible acompañar el certificado o título del curso cuando no obre en su expediente personal e identificar con número de documento al subir a sede electrónica. Ejemplo para nombrar al documento al subir a sede: &quot;3.Ley de contratos.pdf&quot;" sqref="C73:C95 C47:C70"/>
    <dataValidation type="whole" allowBlank="1" showInputMessage="1" showErrorMessage="1" errorTitle="Curso no válido" error="El curso no cumple con el número de horas mínimo para ser valorado." promptTitle="Duración del curso" prompt="Introduzca número de horas del curso." sqref="G73:G94 G47:G69">
      <formula1>15</formula1>
      <formula2>5000</formula2>
    </dataValidation>
    <dataValidation allowBlank="1" showInputMessage="1" showErrorMessage="1" promptTitle="Introcuzca número de documento" prompt="En caso de que el certificado o título no figure en el expediente personal en RRHH, se deberá aportar los documentos acompañando esta baremación, en el que deberá aportar el número de orden:_x000a_" sqref="C36"/>
    <dataValidation type="whole" allowBlank="1" showInputMessage="1" showErrorMessage="1" promptTitle="Introcuzca número de documento" prompt="El campo sólo admite números enteros. " sqref="B36 B40:B41">
      <formula1>1</formula1>
      <formula2>200</formula2>
    </dataValidation>
    <dataValidation type="whole" allowBlank="1" showInputMessage="1" showErrorMessage="1" promptTitle="Introcuzca número de documento" prompt="El campo sólo admite números enteros. _x000a_" sqref="B39 B47:B69 B73:B94 B102:B107">
      <formula1>1</formula1>
      <formula2>200</formula2>
    </dataValidation>
    <dataValidation allowBlank="1" showInputMessage="1" showErrorMessage="1" promptTitle="Denominación idioma comunitario" prompt="Imprescindible acompañar el certificado del idioma cuando no obre en su expediente personal e identificar con número de documento al subir a sede electrónica. Ejemplo para nombrar al documento al subir a sede: &quot;3. Inglés.pdf&quot;" sqref="C102:C107"/>
    <dataValidation operator="greaterThan" allowBlank="1" showInputMessage="1" showErrorMessage="1" errorTitle="Curso no puntuable" error="La fecha introducida indica que este curso ha de ser baremado en el bloque de cursos anteriores a 1/1/2013_x000a_" promptTitle="Curso" prompt="Indique la fecha de curso en formato DD/MM/AAAA_x000a_" sqref="D47:E69 D73:E94"/>
  </dataValidations>
  <pageMargins left="0.7" right="0.7" top="0.75" bottom="0.75" header="0.3" footer="0.3"/>
  <pageSetup paperSize="9" orientation="portrait" r:id="rId1"/>
  <ignoredErrors>
    <ignoredError sqref="H43" evalError="1"/>
    <ignoredError sqref="H103 H106" formula="1"/>
    <ignoredError sqref="G95 G70" unlockedFormula="1"/>
  </ignoredErrors>
  <drawing r:id="rId2"/>
  <extLst>
    <ext xmlns:x14="http://schemas.microsoft.com/office/spreadsheetml/2009/9/main" uri="{CCE6A557-97BC-4b89-ADB6-D9C93CAAB3DF}">
      <x14:dataValidations xmlns:xm="http://schemas.microsoft.com/office/excel/2006/main" count="4">
        <x14:dataValidation type="list" allowBlank="1" showInputMessage="1" showErrorMessage="1" promptTitle="Grado consolidado" prompt="Elija una de las dos opciones disponibles.">
          <x14:formula1>
            <xm:f>Hoja2!$A$3:$A$5</xm:f>
          </x14:formula1>
          <xm:sqref>C31</xm:sqref>
        </x14:dataValidation>
        <x14:dataValidation type="list" allowBlank="1" showInputMessage="1" showErrorMessage="1" promptTitle="Titulación" prompt="Selección nivel titulación">
          <x14:formula1>
            <xm:f>Hoja2!$A$25:$A$29</xm:f>
          </x14:formula1>
          <xm:sqref>D39:G41</xm:sqref>
        </x14:dataValidation>
        <x14:dataValidation type="list" allowBlank="1" showInputMessage="1" showErrorMessage="1" promptTitle="Titulación Valenciano" prompt="Selección nivel de titulación">
          <x14:formula1>
            <xm:f>Hoja2!$A$9:$A$14</xm:f>
          </x14:formula1>
          <xm:sqref>D98:G98</xm:sqref>
        </x14:dataValidation>
        <x14:dataValidation type="list" allowBlank="1" showInputMessage="1" showErrorMessage="1" promptTitle="Idioma comunitario" prompt="Elija de la lista desplegable">
          <x14:formula1>
            <xm:f>Hoja2!$A$17:$A$22</xm:f>
          </x14:formula1>
          <xm:sqref>D102:G107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30"/>
  <sheetViews>
    <sheetView topLeftCell="A7" workbookViewId="0">
      <selection activeCell="A28" sqref="A28"/>
    </sheetView>
  </sheetViews>
  <sheetFormatPr baseColWidth="10" defaultRowHeight="12.75" customHeight="1" x14ac:dyDescent="0.25"/>
  <cols>
    <col min="1" max="1" width="109.7109375" customWidth="1"/>
  </cols>
  <sheetData>
    <row r="2" spans="1:2" ht="12.75" customHeight="1" x14ac:dyDescent="0.25">
      <c r="A2" s="51" t="s">
        <v>22</v>
      </c>
      <c r="B2" s="52"/>
    </row>
    <row r="3" spans="1:2" ht="12.75" customHeight="1" x14ac:dyDescent="0.25">
      <c r="A3" t="s">
        <v>9</v>
      </c>
      <c r="B3" s="59">
        <v>0</v>
      </c>
    </row>
    <row r="4" spans="1:2" ht="12.75" customHeight="1" x14ac:dyDescent="0.25">
      <c r="A4" s="54" t="s">
        <v>32</v>
      </c>
      <c r="B4" s="58">
        <v>0.28499999999999998</v>
      </c>
    </row>
    <row r="5" spans="1:2" ht="12.75" customHeight="1" x14ac:dyDescent="0.25">
      <c r="A5" s="54" t="s">
        <v>33</v>
      </c>
      <c r="B5" s="58">
        <v>0.46</v>
      </c>
    </row>
    <row r="6" spans="1:2" ht="12.75" customHeight="1" x14ac:dyDescent="0.25">
      <c r="B6" s="53"/>
    </row>
    <row r="7" spans="1:2" ht="12.75" customHeight="1" x14ac:dyDescent="0.25">
      <c r="B7" s="53"/>
    </row>
    <row r="8" spans="1:2" ht="12.75" customHeight="1" x14ac:dyDescent="0.25">
      <c r="A8" s="55" t="s">
        <v>23</v>
      </c>
      <c r="B8" s="56"/>
    </row>
    <row r="9" spans="1:2" ht="12.75" customHeight="1" x14ac:dyDescent="0.25">
      <c r="A9" t="s">
        <v>9</v>
      </c>
      <c r="B9" s="57">
        <v>0</v>
      </c>
    </row>
    <row r="10" spans="1:2" ht="12.75" customHeight="1" x14ac:dyDescent="0.25">
      <c r="A10" t="s">
        <v>34</v>
      </c>
      <c r="B10" s="57">
        <v>0.6</v>
      </c>
    </row>
    <row r="11" spans="1:2" ht="12.75" customHeight="1" x14ac:dyDescent="0.25">
      <c r="A11" t="s">
        <v>35</v>
      </c>
      <c r="B11" s="57">
        <v>0.5</v>
      </c>
    </row>
    <row r="12" spans="1:2" ht="12.75" customHeight="1" x14ac:dyDescent="0.25">
      <c r="A12" t="s">
        <v>24</v>
      </c>
      <c r="B12" s="57">
        <v>0.4</v>
      </c>
    </row>
    <row r="13" spans="1:2" ht="12.75" customHeight="1" x14ac:dyDescent="0.25">
      <c r="A13" t="s">
        <v>36</v>
      </c>
      <c r="B13" s="57">
        <v>0.3</v>
      </c>
    </row>
    <row r="14" spans="1:2" ht="12.75" customHeight="1" x14ac:dyDescent="0.25">
      <c r="A14" t="s">
        <v>37</v>
      </c>
      <c r="B14" s="57">
        <v>0.15</v>
      </c>
    </row>
    <row r="15" spans="1:2" ht="12.75" customHeight="1" x14ac:dyDescent="0.25">
      <c r="B15" s="53"/>
    </row>
    <row r="16" spans="1:2" ht="12.75" customHeight="1" x14ac:dyDescent="0.25">
      <c r="A16" s="55" t="s">
        <v>25</v>
      </c>
      <c r="B16" s="52"/>
    </row>
    <row r="17" spans="1:2" ht="12.75" customHeight="1" x14ac:dyDescent="0.25">
      <c r="A17" t="s">
        <v>9</v>
      </c>
      <c r="B17" s="57">
        <v>0</v>
      </c>
    </row>
    <row r="18" spans="1:2" ht="12.75" customHeight="1" x14ac:dyDescent="0.25">
      <c r="A18" t="s">
        <v>26</v>
      </c>
      <c r="B18" s="57">
        <v>0.6</v>
      </c>
    </row>
    <row r="19" spans="1:2" ht="12.75" customHeight="1" x14ac:dyDescent="0.25">
      <c r="A19" t="s">
        <v>27</v>
      </c>
      <c r="B19" s="57">
        <v>0.5</v>
      </c>
    </row>
    <row r="20" spans="1:2" ht="12.75" customHeight="1" x14ac:dyDescent="0.25">
      <c r="A20" t="s">
        <v>28</v>
      </c>
      <c r="B20" s="57">
        <v>0.4</v>
      </c>
    </row>
    <row r="21" spans="1:2" ht="12.75" customHeight="1" x14ac:dyDescent="0.25">
      <c r="A21" t="s">
        <v>29</v>
      </c>
      <c r="B21" s="57">
        <v>0.3</v>
      </c>
    </row>
    <row r="22" spans="1:2" ht="12.75" customHeight="1" x14ac:dyDescent="0.25">
      <c r="A22" t="s">
        <v>30</v>
      </c>
      <c r="B22" s="57">
        <v>0.2</v>
      </c>
    </row>
    <row r="23" spans="1:2" ht="12.75" customHeight="1" x14ac:dyDescent="0.25">
      <c r="B23" s="53"/>
    </row>
    <row r="24" spans="1:2" ht="12.75" customHeight="1" x14ac:dyDescent="0.25">
      <c r="A24" s="55" t="s">
        <v>31</v>
      </c>
      <c r="B24" s="56"/>
    </row>
    <row r="25" spans="1:2" ht="12.75" customHeight="1" x14ac:dyDescent="0.25">
      <c r="A25" t="s">
        <v>9</v>
      </c>
      <c r="B25" s="57">
        <v>0</v>
      </c>
    </row>
    <row r="26" spans="1:2" ht="12.75" customHeight="1" x14ac:dyDescent="0.25">
      <c r="A26" t="s">
        <v>38</v>
      </c>
      <c r="B26" s="57">
        <v>0.6</v>
      </c>
    </row>
    <row r="27" spans="1:2" ht="12.75" customHeight="1" x14ac:dyDescent="0.25">
      <c r="A27" t="s">
        <v>39</v>
      </c>
      <c r="B27" s="57">
        <v>0.45</v>
      </c>
    </row>
    <row r="28" spans="1:2" ht="12.75" customHeight="1" x14ac:dyDescent="0.25">
      <c r="A28" t="s">
        <v>43</v>
      </c>
      <c r="B28" s="57">
        <v>0.3</v>
      </c>
    </row>
    <row r="29" spans="1:2" ht="12.75" customHeight="1" x14ac:dyDescent="0.25">
      <c r="A29" t="s">
        <v>40</v>
      </c>
      <c r="B29" s="57">
        <v>0.15</v>
      </c>
    </row>
    <row r="30" spans="1:2" ht="12.75" customHeight="1" x14ac:dyDescent="0.25">
      <c r="B30" s="5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AUTOBAREMACIÓN</vt:lpstr>
      <vt:lpstr>Hoja2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LIVIA BELMONTE COMPANY</dc:creator>
  <cp:lastModifiedBy>Mª Carmen Pérez Ramírez</cp:lastModifiedBy>
  <cp:lastPrinted>2024-12-12T10:50:10Z</cp:lastPrinted>
  <dcterms:created xsi:type="dcterms:W3CDTF">2024-12-12T08:21:49Z</dcterms:created>
  <dcterms:modified xsi:type="dcterms:W3CDTF">2025-11-21T08:49:04Z</dcterms:modified>
</cp:coreProperties>
</file>