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belmonte\Desktop\"/>
    </mc:Choice>
  </mc:AlternateContent>
  <workbookProtection workbookAlgorithmName="SHA-512" workbookHashValue="yXaXF41Mid8XMSQf38AZlDSCS0mEaaDwovkLXfx5ozZz4+bc3KOCHvlQhthc7zBWnNSriQL4KANRLfkjYW5p/A==" workbookSaltValue="XGxOE8bmi1XuVlXdiVihlQ==" workbookSpinCount="100000" lockStructure="1"/>
  <bookViews>
    <workbookView xWindow="0" yWindow="0" windowWidth="25125" windowHeight="11580"/>
  </bookViews>
  <sheets>
    <sheet name="BAREMACIÓN" sheetId="1" r:id="rId1"/>
    <sheet name="Hoja2" sheetId="2" state="hidden" r:id="rId2"/>
  </sheets>
  <definedNames>
    <definedName name="_xlnm.Print_Area" localSheetId="0">BAREMACIÓN!$A$1:$H$115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37" i="1"/>
  <c r="G37" i="1"/>
  <c r="F38" i="1"/>
  <c r="G38" i="1"/>
  <c r="F39" i="1"/>
  <c r="G39" i="1"/>
  <c r="F40" i="1"/>
  <c r="G40" i="1"/>
  <c r="F41" i="1"/>
  <c r="G41" i="1"/>
  <c r="F42" i="1"/>
  <c r="G42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H54" i="1" l="1"/>
  <c r="H53" i="1"/>
  <c r="H52" i="1"/>
  <c r="G16" i="1" l="1"/>
  <c r="F17" i="1"/>
  <c r="F18" i="1"/>
  <c r="F19" i="1"/>
  <c r="F20" i="1"/>
  <c r="F16" i="1"/>
  <c r="G17" i="1" l="1"/>
  <c r="G18" i="1"/>
  <c r="G19" i="1" l="1"/>
  <c r="G20" i="1"/>
  <c r="G14" i="1" l="1"/>
  <c r="G100" i="1"/>
  <c r="H60" i="1" l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59" i="1"/>
  <c r="H14" i="1"/>
  <c r="H12" i="1" s="1"/>
  <c r="H112" i="1" l="1"/>
  <c r="H111" i="1"/>
  <c r="H110" i="1"/>
  <c r="H109" i="1"/>
  <c r="H108" i="1"/>
  <c r="H113" i="1"/>
  <c r="H103" i="1"/>
  <c r="H101" i="1" s="1"/>
  <c r="G105" i="1" l="1"/>
  <c r="H105" i="1" s="1"/>
  <c r="G56" i="1" l="1"/>
  <c r="H56" i="1" s="1"/>
  <c r="G10" i="1"/>
  <c r="H10" i="1" s="1"/>
  <c r="G46" i="1" l="1"/>
  <c r="H46" i="1" s="1"/>
  <c r="G44" i="1" l="1"/>
  <c r="H44" i="1" s="1"/>
  <c r="H115" i="1" l="1"/>
  <c r="H4" i="1"/>
</calcChain>
</file>

<file path=xl/sharedStrings.xml><?xml version="1.0" encoding="utf-8"?>
<sst xmlns="http://schemas.openxmlformats.org/spreadsheetml/2006/main" count="73" uniqueCount="54">
  <si>
    <t xml:space="preserve"> ---</t>
  </si>
  <si>
    <t>Formación</t>
  </si>
  <si>
    <t>Curso</t>
  </si>
  <si>
    <t xml:space="preserve">Horas </t>
  </si>
  <si>
    <t>Valenciano</t>
  </si>
  <si>
    <t>Grado superior C2</t>
  </si>
  <si>
    <t>Nivel B2</t>
  </si>
  <si>
    <t>Número de meses completos:</t>
  </si>
  <si>
    <t>Nº. Documento</t>
  </si>
  <si>
    <t>Nivel oral A2</t>
  </si>
  <si>
    <t>B1 Elemental</t>
  </si>
  <si>
    <t>Grado medio C1</t>
  </si>
  <si>
    <t>Idiomas comunitarios</t>
  </si>
  <si>
    <t>NIVEL.C2</t>
  </si>
  <si>
    <t>NIVEL.C1</t>
  </si>
  <si>
    <t>NIVEL.B2</t>
  </si>
  <si>
    <t>NIVEL.B1</t>
  </si>
  <si>
    <t>NIVEL.A2</t>
  </si>
  <si>
    <t>Idioma comunitario</t>
  </si>
  <si>
    <t>Nivel</t>
  </si>
  <si>
    <t>TOTAL BAREMACIÓN</t>
  </si>
  <si>
    <t>Nombre y apellidos</t>
  </si>
  <si>
    <t>Titulación (distintas a la requerida)</t>
  </si>
  <si>
    <t>Titulación requerida para el puesto (obligatorio especificar)</t>
  </si>
  <si>
    <t>Por cada mes completo de servicios prestados en cualquiera de las distintas Administraciones Públicas en puestos con funciones iguales o similares a las plazas convocadas. Por cada mes completo 0,050 puntos.</t>
  </si>
  <si>
    <t>Cursos de formación y perfeccionamiento que tengan relación directa  con las funciones y materias propias de la plaza convocada, de duración igual o superior a 15 horas, que hayan sido cursados o impartidos por el interesado y que hayan sido convocados u homologados de conformidad con lo previsto en el artº 9.2.3 de las Bases Generales: por cada hora 0,02</t>
  </si>
  <si>
    <t>Fecha de finalización curso</t>
  </si>
  <si>
    <t>Denominación plaza</t>
  </si>
  <si>
    <t>Total horas cursos</t>
  </si>
  <si>
    <t>Fecha de alta</t>
  </si>
  <si>
    <t>Fecha de baja</t>
  </si>
  <si>
    <t>Meses</t>
  </si>
  <si>
    <t>Puesto</t>
  </si>
  <si>
    <t>Días</t>
  </si>
  <si>
    <t>Tit. Estudios Oficiales Doc./MECES 4</t>
  </si>
  <si>
    <t>Tit. Est. Of. Máster/lic./Gdo./Ing./Arq./MECES 3</t>
  </si>
  <si>
    <t>Titulación requerida para el puesto</t>
  </si>
  <si>
    <t>EXPERIENCIA / ANTIGÜEDAD. Máximo: 6,00 puntos.</t>
  </si>
  <si>
    <t>1. Antigüedad. Máximo 6,00 puntos.</t>
  </si>
  <si>
    <t>FORMACIÓN. Máximo: 4,00 puntos.</t>
  </si>
  <si>
    <t>1. Titulaciones académicas. Máximo 0,46 puntos.</t>
  </si>
  <si>
    <t>Tit. Est. Of. Dipl./Gdo./Ing.Tec./Arq. Tec./ MECES 2</t>
  </si>
  <si>
    <t>Tit. Bach. / AUM 25A / CFGM o equivalente</t>
  </si>
  <si>
    <t>2. Cursos de formación y perfeccionamiento específicos. Máximo 2,63 puntos.</t>
  </si>
  <si>
    <t xml:space="preserve"> - Grado superior C2: 0,460 puntos
- Grado Medio C1: 0,385 puntos
- Nivel B2: 0,310 puntos
- Grado elemental B1: 0,235 puntos
- Nivel oral A2: 0,160 puntos</t>
  </si>
  <si>
    <t xml:space="preserve">BAREMO DE MÉRITOS DE LA FASE DE CONCURSO.  </t>
  </si>
  <si>
    <t>DNI (SIN LETRA)</t>
  </si>
  <si>
    <t>Tit. Tec Sup FP - CFGS MECES 1 o equivalente</t>
  </si>
  <si>
    <t xml:space="preserve"> - Nivel C2: 0,460 puntos
- Nivel C1: 0,400 puntos
- Nivel B2: 0,340 puntos
- Nivel B1: 0,280 puntos
- Nivel A2: 0,220 puntos</t>
  </si>
  <si>
    <t>Distintas de la requerida para el puesto y de igual o superior nivel en materias que estén directamente  relacionadas con las funciones del puesto, con arreglo a la siguiente escala: Título de estudios oficiales de doctor, reconocido como nivel MECES 4: 0,460 ptos |Título de estudios oficiales de máster, licenciatura, grado, ingeniería o arquitectura reconocidos como nivel MECES 3: 0,385 ptos. |Título de estudios oficiales de diplomatura, grado, ingeniería técnica o arquitectura técnica reconocidos como nivel MECES 2: 0,310 ptos | Título de técnico superior de formación profesional reconocido como nivel MECES 1 o equivalente académico: 0,235 | Título bachillerato, acceso universidad mayores 25 años, ciclos formativos grado medio o equivalente: 0,160 ptos. | Título de graduado en educación secundaria obligatoria (ESO), formación profesional básica o equivalente académico: 0,085</t>
  </si>
  <si>
    <t>4. Idiomas comunitarios. Máximo 0,46 puntos.</t>
  </si>
  <si>
    <t>3. Valenciano. Máximo 0,46 puntos.</t>
  </si>
  <si>
    <t>AUXILIAR DE INSTALACIONES DEPORTIVAS (18 C.O.L.)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</si>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</sst>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;\-0;;@"/>
    <numFmt numFmtId="165" formatCode="0.00;\-0.00;;@"/>
    <numFmt numFmtId="166" formatCode="0.000;\-0.000;;@"/>
    <numFmt numFmtId="167" formatCode="0.000"/>
    <numFmt numFmtId="168" formatCode="0.000_ ;\-0.000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 applyAlignment="1">
      <alignment horizontal="justify" vertical="center"/>
    </xf>
    <xf numFmtId="0" fontId="4" fillId="0" borderId="1" xfId="0" applyFont="1" applyBorder="1"/>
    <xf numFmtId="0" fontId="5" fillId="0" borderId="2" xfId="0" applyFont="1" applyBorder="1"/>
    <xf numFmtId="0" fontId="4" fillId="0" borderId="4" xfId="0" applyFont="1" applyBorder="1"/>
    <xf numFmtId="0" fontId="4" fillId="0" borderId="5" xfId="0" applyFont="1" applyBorder="1"/>
    <xf numFmtId="0" fontId="0" fillId="0" borderId="4" xfId="0" applyBorder="1"/>
    <xf numFmtId="0" fontId="0" fillId="0" borderId="5" xfId="0" applyBorder="1"/>
    <xf numFmtId="0" fontId="0" fillId="0" borderId="9" xfId="0" applyBorder="1"/>
    <xf numFmtId="0" fontId="0" fillId="0" borderId="10" xfId="0" applyBorder="1"/>
    <xf numFmtId="0" fontId="0" fillId="0" borderId="13" xfId="0" applyBorder="1"/>
    <xf numFmtId="0" fontId="3" fillId="0" borderId="10" xfId="0" applyFont="1" applyBorder="1"/>
    <xf numFmtId="164" fontId="0" fillId="0" borderId="5" xfId="0" applyNumberFormat="1" applyBorder="1"/>
    <xf numFmtId="0" fontId="9" fillId="0" borderId="0" xfId="0" applyFont="1"/>
    <xf numFmtId="0" fontId="4" fillId="0" borderId="2" xfId="0" applyFont="1" applyBorder="1"/>
    <xf numFmtId="166" fontId="0" fillId="0" borderId="11" xfId="0" applyNumberFormat="1" applyBorder="1"/>
    <xf numFmtId="166" fontId="0" fillId="0" borderId="5" xfId="0" applyNumberFormat="1" applyBorder="1"/>
    <xf numFmtId="166" fontId="0" fillId="0" borderId="12" xfId="0" applyNumberFormat="1" applyBorder="1"/>
    <xf numFmtId="166" fontId="0" fillId="0" borderId="8" xfId="0" applyNumberFormat="1" applyBorder="1"/>
    <xf numFmtId="166" fontId="0" fillId="0" borderId="0" xfId="0" applyNumberFormat="1"/>
    <xf numFmtId="167" fontId="4" fillId="0" borderId="3" xfId="0" applyNumberFormat="1" applyFont="1" applyBorder="1"/>
    <xf numFmtId="167" fontId="10" fillId="0" borderId="2" xfId="0" applyNumberFormat="1" applyFont="1" applyBorder="1"/>
    <xf numFmtId="165" fontId="3" fillId="0" borderId="0" xfId="0" applyNumberFormat="1" applyFont="1"/>
    <xf numFmtId="166" fontId="8" fillId="0" borderId="5" xfId="0" applyNumberFormat="1" applyFont="1" applyBorder="1"/>
    <xf numFmtId="166" fontId="8" fillId="0" borderId="8" xfId="0" applyNumberFormat="1" applyFont="1" applyBorder="1"/>
    <xf numFmtId="167" fontId="9" fillId="0" borderId="0" xfId="0" applyNumberFormat="1" applyFont="1"/>
    <xf numFmtId="167" fontId="0" fillId="0" borderId="0" xfId="0" applyNumberFormat="1"/>
    <xf numFmtId="0" fontId="0" fillId="0" borderId="14" xfId="0" applyBorder="1"/>
    <xf numFmtId="0" fontId="11" fillId="0" borderId="4" xfId="0" applyFont="1" applyBorder="1"/>
    <xf numFmtId="0" fontId="11" fillId="0" borderId="0" xfId="0" applyFont="1"/>
    <xf numFmtId="168" fontId="3" fillId="0" borderId="0" xfId="0" applyNumberFormat="1" applyFont="1"/>
    <xf numFmtId="0" fontId="4" fillId="0" borderId="15" xfId="0" applyFont="1" applyBorder="1"/>
    <xf numFmtId="0" fontId="4" fillId="0" borderId="16" xfId="0" applyFont="1" applyBorder="1"/>
    <xf numFmtId="167" fontId="4" fillId="0" borderId="17" xfId="0" applyNumberFormat="1" applyFont="1" applyBorder="1"/>
    <xf numFmtId="0" fontId="0" fillId="3" borderId="13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0" xfId="0" applyFill="1" applyProtection="1">
      <protection locked="0"/>
    </xf>
    <xf numFmtId="0" fontId="0" fillId="3" borderId="14" xfId="0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7" xfId="0" applyFill="1" applyBorder="1" applyProtection="1">
      <protection locked="0"/>
    </xf>
    <xf numFmtId="0" fontId="11" fillId="0" borderId="0" xfId="0" applyFont="1" applyAlignment="1">
      <alignment wrapText="1"/>
    </xf>
    <xf numFmtId="0" fontId="2" fillId="5" borderId="0" xfId="0" applyFont="1" applyFill="1"/>
    <xf numFmtId="0" fontId="0" fillId="5" borderId="0" xfId="0" applyFill="1"/>
    <xf numFmtId="0" fontId="12" fillId="5" borderId="0" xfId="0" applyFont="1" applyFill="1"/>
    <xf numFmtId="166" fontId="2" fillId="0" borderId="11" xfId="0" applyNumberFormat="1" applyFont="1" applyBorder="1"/>
    <xf numFmtId="0" fontId="0" fillId="3" borderId="0" xfId="0" applyFill="1" applyAlignment="1" applyProtection="1">
      <alignment horizontal="left"/>
      <protection locked="0"/>
    </xf>
    <xf numFmtId="166" fontId="6" fillId="2" borderId="2" xfId="0" applyNumberFormat="1" applyFont="1" applyFill="1" applyBorder="1"/>
    <xf numFmtId="0" fontId="13" fillId="0" borderId="0" xfId="0" applyFont="1" applyAlignment="1">
      <alignment wrapText="1"/>
    </xf>
    <xf numFmtId="0" fontId="2" fillId="0" borderId="14" xfId="0" applyFont="1" applyBorder="1"/>
    <xf numFmtId="0" fontId="2" fillId="0" borderId="13" xfId="0" applyFont="1" applyBorder="1"/>
    <xf numFmtId="14" fontId="11" fillId="3" borderId="7" xfId="0" applyNumberFormat="1" applyFont="1" applyFill="1" applyBorder="1" applyAlignment="1" applyProtection="1">
      <alignment horizontal="right" vertical="center" wrapText="1"/>
      <protection locked="0"/>
    </xf>
    <xf numFmtId="14" fontId="11" fillId="3" borderId="7" xfId="0" applyNumberFormat="1" applyFont="1" applyFill="1" applyBorder="1" applyAlignment="1" applyProtection="1">
      <alignment horizontal="right" vertical="center"/>
      <protection locked="0"/>
    </xf>
    <xf numFmtId="1" fontId="11" fillId="3" borderId="7" xfId="0" applyNumberFormat="1" applyFont="1" applyFill="1" applyBorder="1"/>
    <xf numFmtId="164" fontId="14" fillId="3" borderId="7" xfId="0" applyNumberFormat="1" applyFont="1" applyFill="1" applyBorder="1"/>
    <xf numFmtId="0" fontId="13" fillId="0" borderId="0" xfId="0" applyFont="1" applyAlignment="1">
      <alignment horizontal="left" wrapText="1"/>
    </xf>
    <xf numFmtId="0" fontId="0" fillId="0" borderId="0" xfId="0"/>
    <xf numFmtId="0" fontId="0" fillId="0" borderId="0" xfId="0" quotePrefix="1"/>
    <xf numFmtId="0" fontId="4" fillId="4" borderId="0" xfId="0" applyFont="1" applyFill="1" applyAlignment="1">
      <alignment horizontal="center"/>
    </xf>
    <xf numFmtId="0" fontId="4" fillId="4" borderId="0" xfId="0" applyFont="1" applyFill="1" applyAlignment="1" applyProtection="1">
      <alignment horizontal="center"/>
      <protection locked="0"/>
    </xf>
    <xf numFmtId="14" fontId="0" fillId="3" borderId="0" xfId="0" applyNumberFormat="1" applyFill="1" applyAlignment="1" applyProtection="1">
      <alignment horizontal="center"/>
      <protection locked="0"/>
    </xf>
    <xf numFmtId="0" fontId="0" fillId="0" borderId="0" xfId="0"/>
    <xf numFmtId="0" fontId="11" fillId="3" borderId="0" xfId="0" applyFont="1" applyFill="1" applyAlignment="1" applyProtection="1">
      <alignment horizontal="center"/>
      <protection locked="0"/>
    </xf>
    <xf numFmtId="0" fontId="11" fillId="3" borderId="13" xfId="0" applyFont="1" applyFill="1" applyBorder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7" fillId="3" borderId="0" xfId="0" applyFont="1" applyFill="1" applyAlignment="1" applyProtection="1">
      <alignment horizontal="center"/>
      <protection locked="0"/>
    </xf>
    <xf numFmtId="0" fontId="0" fillId="3" borderId="13" xfId="0" applyFill="1" applyBorder="1" applyAlignment="1" applyProtection="1">
      <alignment horizontal="center"/>
      <protection locked="0"/>
    </xf>
    <xf numFmtId="0" fontId="5" fillId="0" borderId="0" xfId="0" applyFont="1" applyBorder="1"/>
    <xf numFmtId="0" fontId="6" fillId="0" borderId="0" xfId="0" applyFont="1" applyBorder="1"/>
    <xf numFmtId="0" fontId="11" fillId="0" borderId="0" xfId="0" applyFont="1" applyBorder="1" applyAlignment="1">
      <alignment wrapText="1"/>
    </xf>
    <xf numFmtId="0" fontId="0" fillId="0" borderId="0" xfId="0" applyBorder="1"/>
    <xf numFmtId="1" fontId="0" fillId="2" borderId="0" xfId="0" applyNumberFormat="1" applyFill="1" applyBorder="1"/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right" vertical="center" wrapText="1"/>
    </xf>
    <xf numFmtId="0" fontId="11" fillId="2" borderId="0" xfId="0" applyFont="1" applyFill="1" applyBorder="1" applyAlignment="1" applyProtection="1">
      <alignment horizontal="center"/>
      <protection locked="0"/>
    </xf>
    <xf numFmtId="0" fontId="0" fillId="3" borderId="0" xfId="0" applyFill="1" applyBorder="1" applyProtection="1">
      <protection locked="0"/>
    </xf>
    <xf numFmtId="14" fontId="11" fillId="3" borderId="0" xfId="0" applyNumberFormat="1" applyFont="1" applyFill="1" applyBorder="1" applyAlignment="1" applyProtection="1">
      <alignment horizontal="right" vertical="center" wrapText="1"/>
      <protection locked="0"/>
    </xf>
    <xf numFmtId="14" fontId="11" fillId="3" borderId="0" xfId="0" applyNumberFormat="1" applyFont="1" applyFill="1" applyBorder="1" applyAlignment="1" applyProtection="1">
      <alignment horizontal="right" vertical="center"/>
      <protection locked="0"/>
    </xf>
    <xf numFmtId="1" fontId="11" fillId="3" borderId="0" xfId="0" applyNumberFormat="1" applyFont="1" applyFill="1" applyBorder="1"/>
    <xf numFmtId="164" fontId="14" fillId="3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1035327</xdr:colOff>
      <xdr:row>0</xdr:row>
      <xdr:rowOff>151772</xdr:rowOff>
    </xdr:from>
    <xdr:ext cx="7272130" cy="86699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352262" y="151772"/>
          <a:ext cx="7272130" cy="8669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ES" sz="1000" b="1">
              <a:solidFill>
                <a:srgbClr val="FF0000"/>
              </a:solidFill>
            </a:rPr>
            <a:t>- Cumplimente</a:t>
          </a:r>
          <a:r>
            <a:rPr lang="es-ES" sz="1000" b="1" baseline="0">
              <a:solidFill>
                <a:srgbClr val="FF0000"/>
              </a:solidFill>
            </a:rPr>
            <a:t> únicamente las celdas sombreadas en naranja. </a:t>
          </a:r>
        </a:p>
        <a:p>
          <a:r>
            <a:rPr lang="es-ES" sz="1000" b="1" baseline="0">
              <a:solidFill>
                <a:srgbClr val="FF0000"/>
              </a:solidFill>
            </a:rPr>
            <a:t>- En las celdas naranja en las que aparecen tres guiones (---) seleccione en el desplegable la opción que corresponda.</a:t>
          </a:r>
        </a:p>
        <a:p>
          <a:r>
            <a:rPr lang="es-ES" sz="1000" b="1" baseline="0">
              <a:solidFill>
                <a:srgbClr val="FF0000"/>
              </a:solidFill>
            </a:rPr>
            <a:t>- Una vez cumplimentada la baremación, guarde los cambios, y presente el documento en formato excel en sede electrónica.</a:t>
          </a:r>
        </a:p>
        <a:p>
          <a:endParaRPr lang="es-ES" sz="1000" b="1" baseline="0">
            <a:solidFill>
              <a:srgbClr val="FF0000"/>
            </a:solidFill>
          </a:endParaRPr>
        </a:p>
        <a:p>
          <a:endParaRPr lang="es-ES" sz="1000" b="1">
            <a:solidFill>
              <a:srgbClr val="FF0000"/>
            </a:solidFill>
          </a:endParaRPr>
        </a:p>
      </xdr:txBody>
    </xdr:sp>
    <xdr:clientData fPrintsWithSheet="0"/>
  </xdr:oneCellAnchor>
  <xdr:twoCellAnchor editAs="oneCell">
    <xdr:from>
      <xdr:col>1</xdr:col>
      <xdr:colOff>200025</xdr:colOff>
      <xdr:row>0</xdr:row>
      <xdr:rowOff>123825</xdr:rowOff>
    </xdr:from>
    <xdr:to>
      <xdr:col>2</xdr:col>
      <xdr:colOff>551224</xdr:colOff>
      <xdr:row>2</xdr:row>
      <xdr:rowOff>876300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" y="123825"/>
          <a:ext cx="1503724" cy="1133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B3:H172"/>
  <sheetViews>
    <sheetView showGridLines="0"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L9" sqref="L9"/>
    </sheetView>
  </sheetViews>
  <sheetFormatPr baseColWidth="10" defaultRowHeight="15" x14ac:dyDescent="0.25"/>
  <cols>
    <col min="1" max="1" width="2.140625" customWidth="1"/>
    <col min="2" max="2" width="17.28515625" customWidth="1"/>
    <col min="3" max="3" width="56.5703125" customWidth="1"/>
    <col min="4" max="4" width="11.85546875" customWidth="1"/>
    <col min="5" max="5" width="15.85546875" customWidth="1"/>
    <col min="6" max="6" width="15.5703125" customWidth="1"/>
    <col min="7" max="7" width="14" customWidth="1"/>
    <col min="8" max="8" width="10.28515625" customWidth="1"/>
  </cols>
  <sheetData>
    <row r="3" spans="2:8" ht="69.75" customHeight="1" x14ac:dyDescent="0.25"/>
    <row r="4" spans="2:8" ht="21" x14ac:dyDescent="0.35">
      <c r="B4" s="13" t="s">
        <v>45</v>
      </c>
      <c r="C4" s="13"/>
      <c r="D4" s="13"/>
      <c r="E4" s="13"/>
      <c r="F4" s="13"/>
      <c r="G4" s="13"/>
      <c r="H4" s="25">
        <f>H10+H44</f>
        <v>0</v>
      </c>
    </row>
    <row r="6" spans="2:8" ht="18.75" x14ac:dyDescent="0.3">
      <c r="B6" s="29" t="s">
        <v>27</v>
      </c>
      <c r="C6" s="57" t="s">
        <v>52</v>
      </c>
      <c r="D6" s="57"/>
      <c r="E6" s="57"/>
      <c r="F6" s="57"/>
    </row>
    <row r="7" spans="2:8" ht="18.75" x14ac:dyDescent="0.3">
      <c r="B7" s="29" t="s">
        <v>21</v>
      </c>
      <c r="C7" s="58"/>
      <c r="D7" s="58"/>
      <c r="E7" s="58"/>
      <c r="F7" s="58"/>
    </row>
    <row r="8" spans="2:8" ht="18.75" x14ac:dyDescent="0.3">
      <c r="B8" s="29" t="s">
        <v>46</v>
      </c>
      <c r="C8" s="58"/>
      <c r="D8" s="58"/>
      <c r="E8" s="58"/>
      <c r="F8" s="58"/>
    </row>
    <row r="9" spans="2:8" ht="15.75" thickBot="1" x14ac:dyDescent="0.3"/>
    <row r="10" spans="2:8" ht="18.75" x14ac:dyDescent="0.3">
      <c r="B10" s="2" t="s">
        <v>37</v>
      </c>
      <c r="C10" s="3"/>
      <c r="D10" s="3"/>
      <c r="E10" s="3"/>
      <c r="F10" s="3"/>
      <c r="G10" s="46">
        <f>H12</f>
        <v>0</v>
      </c>
      <c r="H10" s="20">
        <f>IF(G10&lt;6,G10,6)</f>
        <v>0</v>
      </c>
    </row>
    <row r="11" spans="2:8" ht="18.75" x14ac:dyDescent="0.3">
      <c r="B11" s="4"/>
      <c r="C11" s="68"/>
      <c r="D11" s="68"/>
      <c r="E11" s="68"/>
      <c r="F11" s="68"/>
      <c r="G11" s="69"/>
      <c r="H11" s="5"/>
    </row>
    <row r="12" spans="2:8" x14ac:dyDescent="0.25">
      <c r="B12" s="8" t="s">
        <v>38</v>
      </c>
      <c r="C12" s="9"/>
      <c r="D12" s="9"/>
      <c r="E12" s="9"/>
      <c r="F12" s="9"/>
      <c r="G12" s="9"/>
      <c r="H12" s="44">
        <f>IF(H14&lt;6,H14,6)</f>
        <v>0</v>
      </c>
    </row>
    <row r="13" spans="2:8" ht="55.5" customHeight="1" x14ac:dyDescent="0.25">
      <c r="B13" s="6"/>
      <c r="C13" s="70" t="s">
        <v>24</v>
      </c>
      <c r="D13" s="70"/>
      <c r="E13" s="71"/>
      <c r="F13" s="71"/>
      <c r="G13" s="71"/>
      <c r="H13" s="12"/>
    </row>
    <row r="14" spans="2:8" x14ac:dyDescent="0.25">
      <c r="B14" s="6"/>
      <c r="C14" s="71"/>
      <c r="D14" s="71"/>
      <c r="E14" s="71" t="s">
        <v>7</v>
      </c>
      <c r="F14" s="71"/>
      <c r="G14" s="72">
        <f>INT(SUM(F16:F42)+SUM(G16:G42)/30)</f>
        <v>0</v>
      </c>
      <c r="H14" s="23">
        <f>G14*0.05</f>
        <v>0</v>
      </c>
    </row>
    <row r="15" spans="2:8" x14ac:dyDescent="0.25">
      <c r="B15" s="28" t="s">
        <v>8</v>
      </c>
      <c r="C15" s="73" t="s">
        <v>32</v>
      </c>
      <c r="D15" s="74" t="s">
        <v>29</v>
      </c>
      <c r="E15" s="73" t="s">
        <v>30</v>
      </c>
      <c r="F15" s="73" t="s">
        <v>31</v>
      </c>
      <c r="G15" s="75" t="s">
        <v>33</v>
      </c>
      <c r="H15" s="23"/>
    </row>
    <row r="16" spans="2:8" x14ac:dyDescent="0.25">
      <c r="B16" s="35"/>
      <c r="C16" s="76"/>
      <c r="D16" s="77"/>
      <c r="E16" s="78"/>
      <c r="F16" s="79" t="str">
        <f>IF(ISBLANK(D16)," ",IF(ISBLANK(E16)," ",DATEDIF(D16,E16+1,"M")))</f>
        <v xml:space="preserve"> </v>
      </c>
      <c r="G16" s="80" t="str">
        <f>IF(ISBLANK(D16)," ",IF(ISBLANK(E16)," ",DATEDIF(D16,E16+1,"MD")))</f>
        <v xml:space="preserve"> </v>
      </c>
      <c r="H16" s="7"/>
    </row>
    <row r="17" spans="2:8" x14ac:dyDescent="0.25">
      <c r="B17" s="35"/>
      <c r="C17" s="76"/>
      <c r="D17" s="77"/>
      <c r="E17" s="78"/>
      <c r="F17" s="79" t="str">
        <f t="shared" ref="F17:F20" si="0">IF(ISBLANK(D17)," ",IF(ISBLANK(E17)," ",DATEDIF(D17,E17+1,"M")))</f>
        <v xml:space="preserve"> </v>
      </c>
      <c r="G17" s="80" t="str">
        <f t="shared" ref="G17:G18" si="1">IF(ISBLANK(D17)," ",IF(ISBLANK(E17)," ",DATEDIF(D17,E17+1,"MD")))</f>
        <v xml:space="preserve"> </v>
      </c>
      <c r="H17" s="7"/>
    </row>
    <row r="18" spans="2:8" x14ac:dyDescent="0.25">
      <c r="B18" s="35"/>
      <c r="C18" s="76"/>
      <c r="D18" s="77"/>
      <c r="E18" s="78"/>
      <c r="F18" s="79" t="str">
        <f t="shared" si="0"/>
        <v xml:space="preserve"> </v>
      </c>
      <c r="G18" s="80" t="str">
        <f t="shared" si="1"/>
        <v xml:space="preserve"> </v>
      </c>
      <c r="H18" s="7"/>
    </row>
    <row r="19" spans="2:8" x14ac:dyDescent="0.25">
      <c r="B19" s="35"/>
      <c r="C19" s="76"/>
      <c r="D19" s="77"/>
      <c r="E19" s="78"/>
      <c r="F19" s="79" t="str">
        <f t="shared" si="0"/>
        <v xml:space="preserve"> </v>
      </c>
      <c r="G19" s="80" t="str">
        <f t="shared" ref="G19:G20" si="2">IF(ISBLANK(D19)," ",IF(ISBLANK(E19)," ",DATEDIF(D19,E19+1,"MD")))</f>
        <v xml:space="preserve"> </v>
      </c>
      <c r="H19" s="23"/>
    </row>
    <row r="20" spans="2:8" x14ac:dyDescent="0.25">
      <c r="B20" s="35"/>
      <c r="C20" s="76"/>
      <c r="D20" s="77"/>
      <c r="E20" s="78"/>
      <c r="F20" s="79" t="str">
        <f t="shared" si="0"/>
        <v xml:space="preserve"> </v>
      </c>
      <c r="G20" s="80" t="str">
        <f t="shared" si="2"/>
        <v xml:space="preserve"> </v>
      </c>
      <c r="H20" s="23"/>
    </row>
    <row r="21" spans="2:8" x14ac:dyDescent="0.25">
      <c r="B21" s="35"/>
      <c r="C21" s="76"/>
      <c r="D21" s="77"/>
      <c r="E21" s="78"/>
      <c r="F21" s="79" t="str">
        <f t="shared" ref="F21:F42" si="3">IF(ISBLANK(D21)," ",IF(ISBLANK(E21)," ",DATEDIF(D21,E21+1,"M")))</f>
        <v xml:space="preserve"> </v>
      </c>
      <c r="G21" s="80" t="str">
        <f t="shared" ref="G21:G42" si="4">IF(ISBLANK(D21)," ",IF(ISBLANK(E21)," ",DATEDIF(D21,E21+1,"MD")))</f>
        <v xml:space="preserve"> </v>
      </c>
      <c r="H21" s="23"/>
    </row>
    <row r="22" spans="2:8" x14ac:dyDescent="0.25">
      <c r="B22" s="35"/>
      <c r="C22" s="76"/>
      <c r="D22" s="77"/>
      <c r="E22" s="78"/>
      <c r="F22" s="79" t="str">
        <f t="shared" si="3"/>
        <v xml:space="preserve"> </v>
      </c>
      <c r="G22" s="80" t="str">
        <f t="shared" si="4"/>
        <v xml:space="preserve"> </v>
      </c>
      <c r="H22" s="23"/>
    </row>
    <row r="23" spans="2:8" x14ac:dyDescent="0.25">
      <c r="B23" s="35"/>
      <c r="C23" s="76"/>
      <c r="D23" s="77"/>
      <c r="E23" s="78"/>
      <c r="F23" s="79" t="str">
        <f t="shared" si="3"/>
        <v xml:space="preserve"> </v>
      </c>
      <c r="G23" s="80" t="str">
        <f t="shared" si="4"/>
        <v xml:space="preserve"> </v>
      </c>
      <c r="H23" s="23"/>
    </row>
    <row r="24" spans="2:8" x14ac:dyDescent="0.25">
      <c r="B24" s="35"/>
      <c r="C24" s="76"/>
      <c r="D24" s="77"/>
      <c r="E24" s="78"/>
      <c r="F24" s="79" t="str">
        <f t="shared" si="3"/>
        <v xml:space="preserve"> </v>
      </c>
      <c r="G24" s="80" t="str">
        <f t="shared" si="4"/>
        <v xml:space="preserve"> </v>
      </c>
      <c r="H24" s="23"/>
    </row>
    <row r="25" spans="2:8" x14ac:dyDescent="0.25">
      <c r="B25" s="35"/>
      <c r="C25" s="76"/>
      <c r="D25" s="77"/>
      <c r="E25" s="78"/>
      <c r="F25" s="79" t="str">
        <f t="shared" si="3"/>
        <v xml:space="preserve"> </v>
      </c>
      <c r="G25" s="80" t="str">
        <f t="shared" si="4"/>
        <v xml:space="preserve"> </v>
      </c>
      <c r="H25" s="23"/>
    </row>
    <row r="26" spans="2:8" x14ac:dyDescent="0.25">
      <c r="B26" s="35"/>
      <c r="C26" s="76"/>
      <c r="D26" s="77"/>
      <c r="E26" s="78"/>
      <c r="F26" s="79" t="str">
        <f t="shared" si="3"/>
        <v xml:space="preserve"> </v>
      </c>
      <c r="G26" s="80" t="str">
        <f t="shared" si="4"/>
        <v xml:space="preserve"> </v>
      </c>
      <c r="H26" s="23"/>
    </row>
    <row r="27" spans="2:8" s="55" customFormat="1" x14ac:dyDescent="0.25">
      <c r="B27" s="35"/>
      <c r="C27" s="76"/>
      <c r="D27" s="77"/>
      <c r="E27" s="78"/>
      <c r="F27" s="79" t="str">
        <f t="shared" si="3"/>
        <v xml:space="preserve"> </v>
      </c>
      <c r="G27" s="80" t="str">
        <f t="shared" si="4"/>
        <v xml:space="preserve"> </v>
      </c>
      <c r="H27" s="23"/>
    </row>
    <row r="28" spans="2:8" s="55" customFormat="1" x14ac:dyDescent="0.25">
      <c r="B28" s="35"/>
      <c r="C28" s="76"/>
      <c r="D28" s="77"/>
      <c r="E28" s="78"/>
      <c r="F28" s="79" t="str">
        <f t="shared" si="3"/>
        <v xml:space="preserve"> </v>
      </c>
      <c r="G28" s="80" t="str">
        <f t="shared" si="4"/>
        <v xml:space="preserve"> </v>
      </c>
      <c r="H28" s="23"/>
    </row>
    <row r="29" spans="2:8" s="55" customFormat="1" x14ac:dyDescent="0.25">
      <c r="B29" s="35"/>
      <c r="C29" s="76"/>
      <c r="D29" s="77"/>
      <c r="E29" s="78"/>
      <c r="F29" s="79" t="str">
        <f t="shared" ref="F29:F42" si="5">IF(ISBLANK(D29)," ",IF(ISBLANK(E29)," ",DATEDIF(D29,E29+1,"M")))</f>
        <v xml:space="preserve"> </v>
      </c>
      <c r="G29" s="80" t="str">
        <f t="shared" ref="G29:G42" si="6">IF(ISBLANK(D29)," ",IF(ISBLANK(E29)," ",DATEDIF(D29,E29+1,"MD")))</f>
        <v xml:space="preserve"> </v>
      </c>
      <c r="H29" s="23"/>
    </row>
    <row r="30" spans="2:8" s="55" customFormat="1" x14ac:dyDescent="0.25">
      <c r="B30" s="35"/>
      <c r="C30" s="76"/>
      <c r="D30" s="77"/>
      <c r="E30" s="78"/>
      <c r="F30" s="79" t="str">
        <f t="shared" si="5"/>
        <v xml:space="preserve"> </v>
      </c>
      <c r="G30" s="80" t="str">
        <f t="shared" si="6"/>
        <v xml:space="preserve"> </v>
      </c>
      <c r="H30" s="23"/>
    </row>
    <row r="31" spans="2:8" s="55" customFormat="1" x14ac:dyDescent="0.25">
      <c r="B31" s="35"/>
      <c r="C31" s="76"/>
      <c r="D31" s="77"/>
      <c r="E31" s="78"/>
      <c r="F31" s="79" t="str">
        <f t="shared" si="5"/>
        <v xml:space="preserve"> </v>
      </c>
      <c r="G31" s="80" t="str">
        <f t="shared" si="6"/>
        <v xml:space="preserve"> </v>
      </c>
      <c r="H31" s="23"/>
    </row>
    <row r="32" spans="2:8" s="55" customFormat="1" x14ac:dyDescent="0.25">
      <c r="B32" s="35"/>
      <c r="C32" s="76"/>
      <c r="D32" s="77"/>
      <c r="E32" s="78"/>
      <c r="F32" s="79" t="str">
        <f t="shared" si="5"/>
        <v xml:space="preserve"> </v>
      </c>
      <c r="G32" s="80" t="str">
        <f t="shared" si="6"/>
        <v xml:space="preserve"> </v>
      </c>
      <c r="H32" s="23"/>
    </row>
    <row r="33" spans="2:8" s="55" customFormat="1" x14ac:dyDescent="0.25">
      <c r="B33" s="35"/>
      <c r="C33" s="76"/>
      <c r="D33" s="77"/>
      <c r="E33" s="78"/>
      <c r="F33" s="79" t="str">
        <f t="shared" si="5"/>
        <v xml:space="preserve"> </v>
      </c>
      <c r="G33" s="80" t="str">
        <f t="shared" si="6"/>
        <v xml:space="preserve"> </v>
      </c>
      <c r="H33" s="23"/>
    </row>
    <row r="34" spans="2:8" s="55" customFormat="1" x14ac:dyDescent="0.25">
      <c r="B34" s="35"/>
      <c r="C34" s="76"/>
      <c r="D34" s="77"/>
      <c r="E34" s="78"/>
      <c r="F34" s="79" t="str">
        <f t="shared" si="5"/>
        <v xml:space="preserve"> </v>
      </c>
      <c r="G34" s="80" t="str">
        <f t="shared" si="6"/>
        <v xml:space="preserve"> </v>
      </c>
      <c r="H34" s="23"/>
    </row>
    <row r="35" spans="2:8" s="55" customFormat="1" x14ac:dyDescent="0.25">
      <c r="B35" s="35"/>
      <c r="C35" s="76"/>
      <c r="D35" s="77"/>
      <c r="E35" s="78"/>
      <c r="F35" s="79" t="str">
        <f t="shared" si="5"/>
        <v xml:space="preserve"> </v>
      </c>
      <c r="G35" s="80" t="str">
        <f t="shared" si="6"/>
        <v xml:space="preserve"> </v>
      </c>
      <c r="H35" s="23"/>
    </row>
    <row r="36" spans="2:8" s="55" customFormat="1" x14ac:dyDescent="0.25">
      <c r="B36" s="35"/>
      <c r="C36" s="76"/>
      <c r="D36" s="77"/>
      <c r="E36" s="78"/>
      <c r="F36" s="79" t="str">
        <f t="shared" si="5"/>
        <v xml:space="preserve"> </v>
      </c>
      <c r="G36" s="80" t="str">
        <f t="shared" si="6"/>
        <v xml:space="preserve"> </v>
      </c>
      <c r="H36" s="23"/>
    </row>
    <row r="37" spans="2:8" s="55" customFormat="1" x14ac:dyDescent="0.25">
      <c r="B37" s="35"/>
      <c r="C37" s="76"/>
      <c r="D37" s="77"/>
      <c r="E37" s="78"/>
      <c r="F37" s="79" t="str">
        <f t="shared" si="5"/>
        <v xml:space="preserve"> </v>
      </c>
      <c r="G37" s="80" t="str">
        <f t="shared" si="6"/>
        <v xml:space="preserve"> </v>
      </c>
      <c r="H37" s="23"/>
    </row>
    <row r="38" spans="2:8" s="55" customFormat="1" x14ac:dyDescent="0.25">
      <c r="B38" s="35"/>
      <c r="C38" s="76"/>
      <c r="D38" s="77"/>
      <c r="E38" s="78"/>
      <c r="F38" s="79" t="str">
        <f t="shared" si="5"/>
        <v xml:space="preserve"> </v>
      </c>
      <c r="G38" s="80" t="str">
        <f t="shared" si="6"/>
        <v xml:space="preserve"> </v>
      </c>
      <c r="H38" s="23"/>
    </row>
    <row r="39" spans="2:8" s="55" customFormat="1" x14ac:dyDescent="0.25">
      <c r="B39" s="35"/>
      <c r="C39" s="76"/>
      <c r="D39" s="77"/>
      <c r="E39" s="78"/>
      <c r="F39" s="79" t="str">
        <f t="shared" si="5"/>
        <v xml:space="preserve"> </v>
      </c>
      <c r="G39" s="80" t="str">
        <f t="shared" si="6"/>
        <v xml:space="preserve"> </v>
      </c>
      <c r="H39" s="23"/>
    </row>
    <row r="40" spans="2:8" s="55" customFormat="1" x14ac:dyDescent="0.25">
      <c r="B40" s="35"/>
      <c r="C40" s="76"/>
      <c r="D40" s="77"/>
      <c r="E40" s="78"/>
      <c r="F40" s="79" t="str">
        <f t="shared" si="5"/>
        <v xml:space="preserve"> </v>
      </c>
      <c r="G40" s="80" t="str">
        <f t="shared" si="6"/>
        <v xml:space="preserve"> </v>
      </c>
      <c r="H40" s="23"/>
    </row>
    <row r="41" spans="2:8" s="55" customFormat="1" x14ac:dyDescent="0.25">
      <c r="B41" s="35"/>
      <c r="C41" s="76"/>
      <c r="D41" s="77"/>
      <c r="E41" s="78"/>
      <c r="F41" s="79" t="str">
        <f t="shared" si="5"/>
        <v xml:space="preserve"> </v>
      </c>
      <c r="G41" s="80" t="str">
        <f t="shared" si="6"/>
        <v xml:space="preserve"> </v>
      </c>
      <c r="H41" s="23"/>
    </row>
    <row r="42" spans="2:8" ht="15.75" thickBot="1" x14ac:dyDescent="0.3">
      <c r="B42" s="38"/>
      <c r="C42" s="39"/>
      <c r="D42" s="50"/>
      <c r="E42" s="51"/>
      <c r="F42" s="52" t="str">
        <f t="shared" si="5"/>
        <v xml:space="preserve"> </v>
      </c>
      <c r="G42" s="53" t="str">
        <f t="shared" si="6"/>
        <v xml:space="preserve"> </v>
      </c>
      <c r="H42" s="24"/>
    </row>
    <row r="43" spans="2:8" ht="15.75" thickBot="1" x14ac:dyDescent="0.3"/>
    <row r="44" spans="2:8" ht="18.75" x14ac:dyDescent="0.3">
      <c r="B44" s="2" t="s">
        <v>39</v>
      </c>
      <c r="C44" s="14"/>
      <c r="D44" s="14"/>
      <c r="E44" s="14"/>
      <c r="F44" s="14"/>
      <c r="G44" s="21">
        <f>H46+H56+H103+H105</f>
        <v>0</v>
      </c>
      <c r="H44" s="20">
        <f>IF(G44&lt;4,G44,4)</f>
        <v>0</v>
      </c>
    </row>
    <row r="45" spans="2:8" x14ac:dyDescent="0.25">
      <c r="B45" s="6"/>
      <c r="H45" s="7"/>
    </row>
    <row r="46" spans="2:8" x14ac:dyDescent="0.25">
      <c r="B46" s="8" t="s">
        <v>40</v>
      </c>
      <c r="C46" s="9"/>
      <c r="D46" s="9"/>
      <c r="E46" s="9"/>
      <c r="F46" s="9"/>
      <c r="G46" s="11">
        <f>SUM(H52:H54)</f>
        <v>0</v>
      </c>
      <c r="H46" s="15">
        <f>IF(G46&lt;0.46,G46,0.46)</f>
        <v>0</v>
      </c>
    </row>
    <row r="47" spans="2:8" ht="141" customHeight="1" x14ac:dyDescent="0.25">
      <c r="B47" s="6"/>
      <c r="C47" s="54" t="s">
        <v>49</v>
      </c>
      <c r="D47" s="47"/>
      <c r="H47" s="12"/>
    </row>
    <row r="48" spans="2:8" x14ac:dyDescent="0.25">
      <c r="B48" s="28" t="s">
        <v>8</v>
      </c>
      <c r="C48" s="29" t="s">
        <v>23</v>
      </c>
      <c r="D48" s="29"/>
      <c r="H48" s="12"/>
    </row>
    <row r="49" spans="2:8" x14ac:dyDescent="0.25">
      <c r="B49" s="35"/>
      <c r="C49" s="36"/>
      <c r="D49" s="36"/>
      <c r="E49" s="66" t="s">
        <v>0</v>
      </c>
      <c r="F49" s="66"/>
      <c r="G49" s="66"/>
      <c r="H49" s="12"/>
    </row>
    <row r="50" spans="2:8" x14ac:dyDescent="0.25">
      <c r="B50" s="6"/>
      <c r="H50" s="12"/>
    </row>
    <row r="51" spans="2:8" x14ac:dyDescent="0.25">
      <c r="B51" s="28" t="s">
        <v>8</v>
      </c>
      <c r="C51" s="29" t="s">
        <v>22</v>
      </c>
      <c r="D51" s="29"/>
      <c r="E51" s="65" t="s">
        <v>19</v>
      </c>
      <c r="F51" s="65"/>
      <c r="G51" s="65"/>
      <c r="H51" s="12"/>
    </row>
    <row r="52" spans="2:8" x14ac:dyDescent="0.25">
      <c r="B52" s="35"/>
      <c r="C52" s="36"/>
      <c r="D52" s="36"/>
      <c r="E52" s="61" t="s">
        <v>0</v>
      </c>
      <c r="F52" s="61"/>
      <c r="G52" s="61"/>
      <c r="H52" s="16">
        <f>VLOOKUP(E52,Hoja2!$A$10:$B$17,2,0)</f>
        <v>0</v>
      </c>
    </row>
    <row r="53" spans="2:8" x14ac:dyDescent="0.25">
      <c r="B53" s="35"/>
      <c r="C53" s="36"/>
      <c r="D53" s="36"/>
      <c r="E53" s="61" t="s">
        <v>0</v>
      </c>
      <c r="F53" s="61"/>
      <c r="G53" s="61"/>
      <c r="H53" s="16">
        <f>VLOOKUP(E53,Hoja2!$A$10:$B$17,2,0)</f>
        <v>0</v>
      </c>
    </row>
    <row r="54" spans="2:8" x14ac:dyDescent="0.25">
      <c r="B54" s="37"/>
      <c r="C54" s="34"/>
      <c r="D54" s="34"/>
      <c r="E54" s="62" t="s">
        <v>0</v>
      </c>
      <c r="F54" s="62"/>
      <c r="G54" s="62"/>
      <c r="H54" s="17">
        <f>VLOOKUP(E54,Hoja2!$A$10:$B$17,2,0)</f>
        <v>0</v>
      </c>
    </row>
    <row r="55" spans="2:8" x14ac:dyDescent="0.25">
      <c r="B55" s="6"/>
      <c r="H55" s="16"/>
    </row>
    <row r="56" spans="2:8" x14ac:dyDescent="0.25">
      <c r="B56" s="6" t="s">
        <v>43</v>
      </c>
      <c r="G56" s="22">
        <f>SUM(H59:H99)</f>
        <v>0</v>
      </c>
      <c r="H56" s="16">
        <f>IF(G56&lt;2.63,G56,2.63)</f>
        <v>0</v>
      </c>
    </row>
    <row r="57" spans="2:8" ht="72.75" x14ac:dyDescent="0.25">
      <c r="B57" s="6"/>
      <c r="C57" s="40" t="s">
        <v>25</v>
      </c>
      <c r="D57" s="40"/>
      <c r="H57" s="16"/>
    </row>
    <row r="58" spans="2:8" x14ac:dyDescent="0.25">
      <c r="B58" s="28" t="s">
        <v>8</v>
      </c>
      <c r="C58" s="29" t="s">
        <v>2</v>
      </c>
      <c r="D58" s="29"/>
      <c r="E58" s="29" t="s">
        <v>26</v>
      </c>
      <c r="F58" s="29"/>
      <c r="G58" s="29" t="s">
        <v>3</v>
      </c>
      <c r="H58" s="16"/>
    </row>
    <row r="59" spans="2:8" x14ac:dyDescent="0.25">
      <c r="B59" s="35"/>
      <c r="C59" s="45"/>
      <c r="D59" s="45"/>
      <c r="E59" s="59"/>
      <c r="F59" s="59"/>
      <c r="G59" s="36"/>
      <c r="H59" s="16">
        <f>G59*0.02</f>
        <v>0</v>
      </c>
    </row>
    <row r="60" spans="2:8" x14ac:dyDescent="0.25">
      <c r="B60" s="35"/>
      <c r="C60" s="45"/>
      <c r="D60" s="45"/>
      <c r="E60" s="59"/>
      <c r="F60" s="59"/>
      <c r="G60" s="36"/>
      <c r="H60" s="16">
        <f t="shared" ref="H60:H99" si="7">G60*0.02</f>
        <v>0</v>
      </c>
    </row>
    <row r="61" spans="2:8" x14ac:dyDescent="0.25">
      <c r="B61" s="35"/>
      <c r="C61" s="45"/>
      <c r="D61" s="45"/>
      <c r="E61" s="59"/>
      <c r="F61" s="59"/>
      <c r="G61" s="36"/>
      <c r="H61" s="16">
        <f t="shared" si="7"/>
        <v>0</v>
      </c>
    </row>
    <row r="62" spans="2:8" x14ac:dyDescent="0.25">
      <c r="B62" s="35"/>
      <c r="C62" s="45"/>
      <c r="D62" s="45"/>
      <c r="E62" s="59"/>
      <c r="F62" s="59"/>
      <c r="G62" s="36"/>
      <c r="H62" s="16">
        <f t="shared" si="7"/>
        <v>0</v>
      </c>
    </row>
    <row r="63" spans="2:8" x14ac:dyDescent="0.25">
      <c r="B63" s="35"/>
      <c r="C63" s="45"/>
      <c r="D63" s="45"/>
      <c r="E63" s="59"/>
      <c r="F63" s="59"/>
      <c r="G63" s="36"/>
      <c r="H63" s="16">
        <f t="shared" si="7"/>
        <v>0</v>
      </c>
    </row>
    <row r="64" spans="2:8" x14ac:dyDescent="0.25">
      <c r="B64" s="35"/>
      <c r="C64" s="45"/>
      <c r="D64" s="45"/>
      <c r="E64" s="59"/>
      <c r="F64" s="59"/>
      <c r="G64" s="36"/>
      <c r="H64" s="16">
        <f t="shared" si="7"/>
        <v>0</v>
      </c>
    </row>
    <row r="65" spans="2:8" x14ac:dyDescent="0.25">
      <c r="B65" s="35"/>
      <c r="C65" s="45"/>
      <c r="D65" s="45"/>
      <c r="E65" s="59"/>
      <c r="F65" s="59"/>
      <c r="G65" s="36"/>
      <c r="H65" s="16">
        <f t="shared" si="7"/>
        <v>0</v>
      </c>
    </row>
    <row r="66" spans="2:8" x14ac:dyDescent="0.25">
      <c r="B66" s="35"/>
      <c r="C66" s="45"/>
      <c r="D66" s="45"/>
      <c r="E66" s="59"/>
      <c r="F66" s="59"/>
      <c r="G66" s="36"/>
      <c r="H66" s="16">
        <f t="shared" si="7"/>
        <v>0</v>
      </c>
    </row>
    <row r="67" spans="2:8" x14ac:dyDescent="0.25">
      <c r="B67" s="35"/>
      <c r="C67" s="45"/>
      <c r="D67" s="45"/>
      <c r="E67" s="59"/>
      <c r="F67" s="59"/>
      <c r="G67" s="36"/>
      <c r="H67" s="16">
        <f t="shared" si="7"/>
        <v>0</v>
      </c>
    </row>
    <row r="68" spans="2:8" x14ac:dyDescent="0.25">
      <c r="B68" s="35"/>
      <c r="C68" s="45"/>
      <c r="D68" s="45"/>
      <c r="E68" s="59"/>
      <c r="F68" s="59"/>
      <c r="G68" s="36"/>
      <c r="H68" s="16">
        <f t="shared" si="7"/>
        <v>0</v>
      </c>
    </row>
    <row r="69" spans="2:8" x14ac:dyDescent="0.25">
      <c r="B69" s="35"/>
      <c r="C69" s="45"/>
      <c r="D69" s="45"/>
      <c r="E69" s="59"/>
      <c r="F69" s="59"/>
      <c r="G69" s="36"/>
      <c r="H69" s="16">
        <f t="shared" si="7"/>
        <v>0</v>
      </c>
    </row>
    <row r="70" spans="2:8" x14ac:dyDescent="0.25">
      <c r="B70" s="35"/>
      <c r="C70" s="45"/>
      <c r="D70" s="45"/>
      <c r="E70" s="59"/>
      <c r="F70" s="59"/>
      <c r="G70" s="36"/>
      <c r="H70" s="16">
        <f t="shared" si="7"/>
        <v>0</v>
      </c>
    </row>
    <row r="71" spans="2:8" x14ac:dyDescent="0.25">
      <c r="B71" s="35"/>
      <c r="C71" s="45"/>
      <c r="D71" s="45"/>
      <c r="E71" s="59"/>
      <c r="F71" s="59"/>
      <c r="G71" s="36"/>
      <c r="H71" s="16">
        <f t="shared" si="7"/>
        <v>0</v>
      </c>
    </row>
    <row r="72" spans="2:8" x14ac:dyDescent="0.25">
      <c r="B72" s="35"/>
      <c r="C72" s="45"/>
      <c r="D72" s="45"/>
      <c r="E72" s="59"/>
      <c r="F72" s="59"/>
      <c r="G72" s="36"/>
      <c r="H72" s="16">
        <f t="shared" si="7"/>
        <v>0</v>
      </c>
    </row>
    <row r="73" spans="2:8" x14ac:dyDescent="0.25">
      <c r="B73" s="35"/>
      <c r="C73" s="45"/>
      <c r="D73" s="45"/>
      <c r="E73" s="59"/>
      <c r="F73" s="59"/>
      <c r="G73" s="36"/>
      <c r="H73" s="16">
        <f t="shared" si="7"/>
        <v>0</v>
      </c>
    </row>
    <row r="74" spans="2:8" x14ac:dyDescent="0.25">
      <c r="B74" s="35"/>
      <c r="C74" s="45"/>
      <c r="D74" s="45"/>
      <c r="E74" s="59"/>
      <c r="F74" s="59"/>
      <c r="G74" s="36"/>
      <c r="H74" s="16">
        <f t="shared" si="7"/>
        <v>0</v>
      </c>
    </row>
    <row r="75" spans="2:8" x14ac:dyDescent="0.25">
      <c r="B75" s="35"/>
      <c r="C75" s="45"/>
      <c r="D75" s="45"/>
      <c r="E75" s="59"/>
      <c r="F75" s="59"/>
      <c r="G75" s="36"/>
      <c r="H75" s="16">
        <f t="shared" si="7"/>
        <v>0</v>
      </c>
    </row>
    <row r="76" spans="2:8" x14ac:dyDescent="0.25">
      <c r="B76" s="35"/>
      <c r="C76" s="45"/>
      <c r="D76" s="45"/>
      <c r="E76" s="59"/>
      <c r="F76" s="59"/>
      <c r="G76" s="36"/>
      <c r="H76" s="16">
        <f t="shared" si="7"/>
        <v>0</v>
      </c>
    </row>
    <row r="77" spans="2:8" x14ac:dyDescent="0.25">
      <c r="B77" s="35"/>
      <c r="C77" s="45"/>
      <c r="D77" s="45"/>
      <c r="E77" s="59"/>
      <c r="F77" s="59"/>
      <c r="G77" s="36"/>
      <c r="H77" s="16">
        <f t="shared" si="7"/>
        <v>0</v>
      </c>
    </row>
    <row r="78" spans="2:8" x14ac:dyDescent="0.25">
      <c r="B78" s="35"/>
      <c r="C78" s="45"/>
      <c r="D78" s="45"/>
      <c r="E78" s="59"/>
      <c r="F78" s="59"/>
      <c r="G78" s="36"/>
      <c r="H78" s="16">
        <f t="shared" si="7"/>
        <v>0</v>
      </c>
    </row>
    <row r="79" spans="2:8" x14ac:dyDescent="0.25">
      <c r="B79" s="35"/>
      <c r="C79" s="45"/>
      <c r="D79" s="45"/>
      <c r="E79" s="59"/>
      <c r="F79" s="59"/>
      <c r="G79" s="36"/>
      <c r="H79" s="16">
        <f t="shared" si="7"/>
        <v>0</v>
      </c>
    </row>
    <row r="80" spans="2:8" x14ac:dyDescent="0.25">
      <c r="B80" s="35"/>
      <c r="C80" s="45"/>
      <c r="D80" s="45"/>
      <c r="E80" s="59"/>
      <c r="F80" s="59"/>
      <c r="G80" s="36"/>
      <c r="H80" s="16">
        <f t="shared" si="7"/>
        <v>0</v>
      </c>
    </row>
    <row r="81" spans="2:8" x14ac:dyDescent="0.25">
      <c r="B81" s="35"/>
      <c r="C81" s="45"/>
      <c r="D81" s="45"/>
      <c r="E81" s="59"/>
      <c r="F81" s="59"/>
      <c r="G81" s="36"/>
      <c r="H81" s="16">
        <f t="shared" si="7"/>
        <v>0</v>
      </c>
    </row>
    <row r="82" spans="2:8" x14ac:dyDescent="0.25">
      <c r="B82" s="35"/>
      <c r="C82" s="45"/>
      <c r="D82" s="45"/>
      <c r="E82" s="59"/>
      <c r="F82" s="59"/>
      <c r="G82" s="36"/>
      <c r="H82" s="16">
        <f t="shared" si="7"/>
        <v>0</v>
      </c>
    </row>
    <row r="83" spans="2:8" x14ac:dyDescent="0.25">
      <c r="B83" s="35"/>
      <c r="C83" s="45"/>
      <c r="D83" s="45"/>
      <c r="E83" s="59"/>
      <c r="F83" s="59"/>
      <c r="G83" s="36"/>
      <c r="H83" s="16">
        <f t="shared" si="7"/>
        <v>0</v>
      </c>
    </row>
    <row r="84" spans="2:8" x14ac:dyDescent="0.25">
      <c r="B84" s="35"/>
      <c r="C84" s="45"/>
      <c r="D84" s="45"/>
      <c r="E84" s="59"/>
      <c r="F84" s="59"/>
      <c r="G84" s="36"/>
      <c r="H84" s="16">
        <f t="shared" si="7"/>
        <v>0</v>
      </c>
    </row>
    <row r="85" spans="2:8" x14ac:dyDescent="0.25">
      <c r="B85" s="35"/>
      <c r="C85" s="45"/>
      <c r="D85" s="45"/>
      <c r="E85" s="59"/>
      <c r="F85" s="59"/>
      <c r="G85" s="36"/>
      <c r="H85" s="16">
        <f t="shared" si="7"/>
        <v>0</v>
      </c>
    </row>
    <row r="86" spans="2:8" x14ac:dyDescent="0.25">
      <c r="B86" s="35"/>
      <c r="C86" s="45"/>
      <c r="D86" s="45"/>
      <c r="E86" s="59"/>
      <c r="F86" s="59"/>
      <c r="G86" s="36"/>
      <c r="H86" s="16">
        <f t="shared" si="7"/>
        <v>0</v>
      </c>
    </row>
    <row r="87" spans="2:8" x14ac:dyDescent="0.25">
      <c r="B87" s="35"/>
      <c r="C87" s="45"/>
      <c r="D87" s="45"/>
      <c r="E87" s="59"/>
      <c r="F87" s="59"/>
      <c r="G87" s="36"/>
      <c r="H87" s="16">
        <f t="shared" si="7"/>
        <v>0</v>
      </c>
    </row>
    <row r="88" spans="2:8" x14ac:dyDescent="0.25">
      <c r="B88" s="35"/>
      <c r="C88" s="45"/>
      <c r="D88" s="45"/>
      <c r="E88" s="59"/>
      <c r="F88" s="59"/>
      <c r="G88" s="36"/>
      <c r="H88" s="16">
        <f t="shared" si="7"/>
        <v>0</v>
      </c>
    </row>
    <row r="89" spans="2:8" x14ac:dyDescent="0.25">
      <c r="B89" s="35"/>
      <c r="C89" s="45"/>
      <c r="D89" s="45"/>
      <c r="E89" s="59"/>
      <c r="F89" s="59"/>
      <c r="G89" s="36"/>
      <c r="H89" s="16">
        <f t="shared" si="7"/>
        <v>0</v>
      </c>
    </row>
    <row r="90" spans="2:8" x14ac:dyDescent="0.25">
      <c r="B90" s="35"/>
      <c r="C90" s="45"/>
      <c r="D90" s="45"/>
      <c r="E90" s="59"/>
      <c r="F90" s="59"/>
      <c r="G90" s="36"/>
      <c r="H90" s="16">
        <f t="shared" si="7"/>
        <v>0</v>
      </c>
    </row>
    <row r="91" spans="2:8" x14ac:dyDescent="0.25">
      <c r="B91" s="35"/>
      <c r="C91" s="45"/>
      <c r="D91" s="45"/>
      <c r="E91" s="59"/>
      <c r="F91" s="59"/>
      <c r="G91" s="36"/>
      <c r="H91" s="16">
        <f t="shared" si="7"/>
        <v>0</v>
      </c>
    </row>
    <row r="92" spans="2:8" x14ac:dyDescent="0.25">
      <c r="B92" s="35"/>
      <c r="C92" s="45"/>
      <c r="D92" s="45"/>
      <c r="E92" s="59"/>
      <c r="F92" s="59"/>
      <c r="G92" s="36"/>
      <c r="H92" s="16">
        <f t="shared" si="7"/>
        <v>0</v>
      </c>
    </row>
    <row r="93" spans="2:8" x14ac:dyDescent="0.25">
      <c r="B93" s="35"/>
      <c r="C93" s="45"/>
      <c r="D93" s="45"/>
      <c r="E93" s="59"/>
      <c r="F93" s="59"/>
      <c r="G93" s="36"/>
      <c r="H93" s="16">
        <f t="shared" si="7"/>
        <v>0</v>
      </c>
    </row>
    <row r="94" spans="2:8" x14ac:dyDescent="0.25">
      <c r="B94" s="35"/>
      <c r="C94" s="45"/>
      <c r="D94" s="45"/>
      <c r="E94" s="59"/>
      <c r="F94" s="59"/>
      <c r="G94" s="36"/>
      <c r="H94" s="16">
        <f t="shared" si="7"/>
        <v>0</v>
      </c>
    </row>
    <row r="95" spans="2:8" x14ac:dyDescent="0.25">
      <c r="B95" s="35"/>
      <c r="C95" s="45"/>
      <c r="D95" s="45"/>
      <c r="E95" s="59"/>
      <c r="F95" s="59"/>
      <c r="G95" s="36"/>
      <c r="H95" s="16">
        <f t="shared" si="7"/>
        <v>0</v>
      </c>
    </row>
    <row r="96" spans="2:8" x14ac:dyDescent="0.25">
      <c r="B96" s="35"/>
      <c r="C96" s="45"/>
      <c r="D96" s="45"/>
      <c r="E96" s="59"/>
      <c r="F96" s="59"/>
      <c r="G96" s="36"/>
      <c r="H96" s="16">
        <f t="shared" si="7"/>
        <v>0</v>
      </c>
    </row>
    <row r="97" spans="2:8" x14ac:dyDescent="0.25">
      <c r="B97" s="35"/>
      <c r="C97" s="45"/>
      <c r="D97" s="45"/>
      <c r="E97" s="59"/>
      <c r="F97" s="59"/>
      <c r="G97" s="36"/>
      <c r="H97" s="16">
        <f t="shared" si="7"/>
        <v>0</v>
      </c>
    </row>
    <row r="98" spans="2:8" x14ac:dyDescent="0.25">
      <c r="B98" s="35"/>
      <c r="C98" s="45"/>
      <c r="D98" s="45"/>
      <c r="E98" s="59"/>
      <c r="F98" s="59"/>
      <c r="G98" s="36"/>
      <c r="H98" s="16">
        <f t="shared" si="7"/>
        <v>0</v>
      </c>
    </row>
    <row r="99" spans="2:8" x14ac:dyDescent="0.25">
      <c r="B99" s="35"/>
      <c r="C99" s="45"/>
      <c r="D99" s="45"/>
      <c r="E99" s="59"/>
      <c r="F99" s="59"/>
      <c r="G99" s="36"/>
      <c r="H99" s="16">
        <f t="shared" si="7"/>
        <v>0</v>
      </c>
    </row>
    <row r="100" spans="2:8" x14ac:dyDescent="0.25">
      <c r="B100" s="48" t="s">
        <v>28</v>
      </c>
      <c r="C100" s="10"/>
      <c r="D100" s="10"/>
      <c r="E100" s="10"/>
      <c r="F100" s="10"/>
      <c r="G100" s="49">
        <f>SUM(G59:G99)</f>
        <v>0</v>
      </c>
      <c r="H100" s="17"/>
    </row>
    <row r="101" spans="2:8" x14ac:dyDescent="0.25">
      <c r="B101" s="6" t="s">
        <v>51</v>
      </c>
      <c r="H101" s="16">
        <f>H103</f>
        <v>0</v>
      </c>
    </row>
    <row r="102" spans="2:8" ht="64.5" customHeight="1" x14ac:dyDescent="0.25">
      <c r="B102" s="6"/>
      <c r="C102" s="40" t="s">
        <v>44</v>
      </c>
      <c r="D102" s="40"/>
      <c r="H102" s="16"/>
    </row>
    <row r="103" spans="2:8" x14ac:dyDescent="0.25">
      <c r="B103" s="27"/>
      <c r="C103" s="10"/>
      <c r="D103" s="10"/>
      <c r="E103" s="67" t="s">
        <v>0</v>
      </c>
      <c r="F103" s="67"/>
      <c r="G103" s="67"/>
      <c r="H103" s="17">
        <f>LOOKUP(E103,Hoja2!A20:A25,Hoja2!B20:B25)</f>
        <v>0</v>
      </c>
    </row>
    <row r="104" spans="2:8" x14ac:dyDescent="0.25">
      <c r="B104" s="8"/>
      <c r="C104" s="9"/>
      <c r="D104" s="9"/>
      <c r="E104" s="9"/>
      <c r="F104" s="9"/>
      <c r="G104" s="9"/>
      <c r="H104" s="15"/>
    </row>
    <row r="105" spans="2:8" x14ac:dyDescent="0.25">
      <c r="B105" s="6" t="s">
        <v>50</v>
      </c>
      <c r="G105" s="30">
        <f>H108+H109+H110+H111+H112+H113</f>
        <v>0</v>
      </c>
      <c r="H105" s="23">
        <f>IF(G105&lt;0.46,G105,0.46)</f>
        <v>0</v>
      </c>
    </row>
    <row r="106" spans="2:8" ht="75.75" customHeight="1" x14ac:dyDescent="0.25">
      <c r="B106" s="6"/>
      <c r="C106" s="40" t="s">
        <v>48</v>
      </c>
      <c r="D106" s="40"/>
      <c r="H106" s="16"/>
    </row>
    <row r="107" spans="2:8" x14ac:dyDescent="0.25">
      <c r="B107" s="28" t="s">
        <v>8</v>
      </c>
      <c r="C107" s="29" t="s">
        <v>18</v>
      </c>
      <c r="D107" s="29"/>
      <c r="E107" s="65" t="s">
        <v>19</v>
      </c>
      <c r="F107" s="65"/>
      <c r="G107" s="65"/>
      <c r="H107" s="16"/>
    </row>
    <row r="108" spans="2:8" x14ac:dyDescent="0.25">
      <c r="B108" s="35"/>
      <c r="C108" s="36"/>
      <c r="D108" s="36"/>
      <c r="E108" s="63" t="s">
        <v>0</v>
      </c>
      <c r="F108" s="63"/>
      <c r="G108" s="63"/>
      <c r="H108" s="16">
        <f>LOOKUP(E108,Hoja2!$A$29:$A$34,Hoja2!$B$29:$B$34)</f>
        <v>0</v>
      </c>
    </row>
    <row r="109" spans="2:8" x14ac:dyDescent="0.25">
      <c r="B109" s="35"/>
      <c r="C109" s="36"/>
      <c r="D109" s="36"/>
      <c r="E109" s="63" t="s">
        <v>0</v>
      </c>
      <c r="F109" s="63"/>
      <c r="G109" s="63"/>
      <c r="H109" s="16">
        <f>LOOKUP(E109,Hoja2!$A$29:$A$34,Hoja2!$B$29:$B$34)</f>
        <v>0</v>
      </c>
    </row>
    <row r="110" spans="2:8" x14ac:dyDescent="0.25">
      <c r="B110" s="35"/>
      <c r="C110" s="36"/>
      <c r="D110" s="36"/>
      <c r="E110" s="63" t="s">
        <v>0</v>
      </c>
      <c r="F110" s="63"/>
      <c r="G110" s="63"/>
      <c r="H110" s="16">
        <f>LOOKUP(E110,Hoja2!$A$29:$A$34,Hoja2!$B$29:$B$34)</f>
        <v>0</v>
      </c>
    </row>
    <row r="111" spans="2:8" x14ac:dyDescent="0.25">
      <c r="B111" s="35"/>
      <c r="C111" s="36"/>
      <c r="D111" s="36"/>
      <c r="E111" s="63" t="s">
        <v>0</v>
      </c>
      <c r="F111" s="63"/>
      <c r="G111" s="63"/>
      <c r="H111" s="16">
        <f>LOOKUP(E111,Hoja2!$A$29:$A$34,Hoja2!$B$29:$B$34)</f>
        <v>0</v>
      </c>
    </row>
    <row r="112" spans="2:8" x14ac:dyDescent="0.25">
      <c r="B112" s="35"/>
      <c r="C112" s="36"/>
      <c r="D112" s="36"/>
      <c r="E112" s="63" t="s">
        <v>0</v>
      </c>
      <c r="F112" s="63"/>
      <c r="G112" s="63"/>
      <c r="H112" s="16">
        <f>LOOKUP(E112,Hoja2!$A$29:$A$34,Hoja2!$B$29:$B$34)</f>
        <v>0</v>
      </c>
    </row>
    <row r="113" spans="2:8" ht="15.75" thickBot="1" x14ac:dyDescent="0.3">
      <c r="B113" s="38"/>
      <c r="C113" s="39"/>
      <c r="D113" s="39"/>
      <c r="E113" s="64" t="s">
        <v>0</v>
      </c>
      <c r="F113" s="64"/>
      <c r="G113" s="64"/>
      <c r="H113" s="18">
        <f>LOOKUP(E113,Hoja2!$A$29:$A$34,Hoja2!$B$29:$B$34)</f>
        <v>0</v>
      </c>
    </row>
    <row r="114" spans="2:8" ht="15.75" thickBot="1" x14ac:dyDescent="0.3">
      <c r="H114" s="19"/>
    </row>
    <row r="115" spans="2:8" ht="19.5" thickBot="1" x14ac:dyDescent="0.35">
      <c r="B115" s="31" t="s">
        <v>20</v>
      </c>
      <c r="C115" s="32"/>
      <c r="D115" s="32"/>
      <c r="E115" s="32"/>
      <c r="F115" s="32"/>
      <c r="G115" s="32"/>
      <c r="H115" s="33">
        <f>SUM(H10,H44)</f>
        <v>0</v>
      </c>
    </row>
    <row r="118" spans="2:8" ht="99.75" customHeight="1" x14ac:dyDescent="0.25"/>
    <row r="163" spans="3:3" x14ac:dyDescent="0.25">
      <c r="C163" s="60"/>
    </row>
    <row r="164" spans="3:3" x14ac:dyDescent="0.25">
      <c r="C164" s="60"/>
    </row>
    <row r="165" spans="3:3" x14ac:dyDescent="0.25">
      <c r="C165" s="60"/>
    </row>
    <row r="167" spans="3:3" x14ac:dyDescent="0.25">
      <c r="C167" s="60"/>
    </row>
    <row r="168" spans="3:3" x14ac:dyDescent="0.25">
      <c r="C168" s="60"/>
    </row>
    <row r="169" spans="3:3" ht="28.5" customHeight="1" x14ac:dyDescent="0.25">
      <c r="C169" s="60"/>
    </row>
    <row r="172" spans="3:3" ht="23.25" customHeight="1" x14ac:dyDescent="0.25"/>
  </sheetData>
  <sheetProtection algorithmName="SHA-512" hashValue="uvLRdDS3busXSgfIo/LoZOg0spR5ZvX2dTmPMYuxfdbg00Lqrl1iBvIXsGAZyb+OWQMczosON/7HKa5MlrsNTg==" saltValue="awHlECVa9bZyPG845B6zOg==" spinCount="100000" sheet="1" objects="1" scenarios="1"/>
  <mergeCells count="59">
    <mergeCell ref="E51:G51"/>
    <mergeCell ref="E49:G49"/>
    <mergeCell ref="E103:G103"/>
    <mergeCell ref="E108:G108"/>
    <mergeCell ref="E109:G109"/>
    <mergeCell ref="E65:F65"/>
    <mergeCell ref="E66:F66"/>
    <mergeCell ref="E67:F67"/>
    <mergeCell ref="E68:F68"/>
    <mergeCell ref="E69:F69"/>
    <mergeCell ref="E70:F70"/>
    <mergeCell ref="E71:F71"/>
    <mergeCell ref="E72:F72"/>
    <mergeCell ref="E73:F73"/>
    <mergeCell ref="E74:F74"/>
    <mergeCell ref="E75:F75"/>
    <mergeCell ref="C163:C165"/>
    <mergeCell ref="C167:C169"/>
    <mergeCell ref="E52:G52"/>
    <mergeCell ref="E53:G53"/>
    <mergeCell ref="E54:G54"/>
    <mergeCell ref="E110:G110"/>
    <mergeCell ref="E111:G111"/>
    <mergeCell ref="E112:G112"/>
    <mergeCell ref="E113:G113"/>
    <mergeCell ref="E107:G107"/>
    <mergeCell ref="E59:F59"/>
    <mergeCell ref="E60:F60"/>
    <mergeCell ref="E61:F61"/>
    <mergeCell ref="E62:F62"/>
    <mergeCell ref="E63:F63"/>
    <mergeCell ref="E64:F64"/>
    <mergeCell ref="E76:F76"/>
    <mergeCell ref="E77:F77"/>
    <mergeCell ref="E84:F84"/>
    <mergeCell ref="E85:F85"/>
    <mergeCell ref="E86:F86"/>
    <mergeCell ref="E87:F87"/>
    <mergeCell ref="E78:F78"/>
    <mergeCell ref="E79:F79"/>
    <mergeCell ref="E80:F80"/>
    <mergeCell ref="E81:F81"/>
    <mergeCell ref="E82:F82"/>
    <mergeCell ref="C6:F6"/>
    <mergeCell ref="C7:F7"/>
    <mergeCell ref="C8:F8"/>
    <mergeCell ref="E98:F98"/>
    <mergeCell ref="E99:F99"/>
    <mergeCell ref="E93:F93"/>
    <mergeCell ref="E94:F94"/>
    <mergeCell ref="E95:F95"/>
    <mergeCell ref="E96:F96"/>
    <mergeCell ref="E97:F97"/>
    <mergeCell ref="E88:F88"/>
    <mergeCell ref="E89:F89"/>
    <mergeCell ref="E90:F90"/>
    <mergeCell ref="E91:F91"/>
    <mergeCell ref="E92:F92"/>
    <mergeCell ref="E83:F83"/>
  </mergeCells>
  <dataValidations count="4">
    <dataValidation type="whole" allowBlank="1" showInputMessage="1" showErrorMessage="1" promptTitle="Introcuzca número de documento" prompt="El campo sólo admite números enteros. En caso de que el certificado o título no figue en el expediente personal en RRHH, se deberá aportar los documentos acompañando esta baremación, en el que deberá aportar el número de orden:_x000a_" sqref="B120:B160 B52:B54 B59:B99 B49">
      <formula1>1</formula1>
      <formula2>200</formula2>
    </dataValidation>
    <dataValidation allowBlank="1" showInputMessage="1" showErrorMessage="1" promptTitle="Denomoniación curso." prompt="Imprescindible acompañar el certificado o título del curso cuando no obre en su expediente personal e identificar con número de documento al subir a sede electrónica. Ejemplo para nombrar al documento al subir a sede: &quot;3.Ley de contratos.pdf&quot;" sqref="C59:D99 C120:D160"/>
    <dataValidation type="whole" allowBlank="1" showInputMessage="1" showErrorMessage="1" errorTitle="Curso no válido" error="El curso no cumple con el número de horas mínimo para ser valorado." promptTitle="Duración del curso" prompt="Introduzca número de horas del curso." sqref="G120:G160 G59:G99">
      <formula1>15</formula1>
      <formula2>5000</formula2>
    </dataValidation>
    <dataValidation allowBlank="1" showInputMessage="1" showErrorMessage="1" promptTitle="Introcuzca número de documento" prompt="El campo sólo admite números enteros. En caso de que el certificado o título no figue en el expediente personal en RRHH, se deberá aportar los documentos acompañando esta baremación, en el que deberá aportar el número de orden:_x000a_" sqref="C49:D49"/>
  </dataValidations>
  <pageMargins left="0.70866141732283472" right="0.70866141732283472" top="0.74803149606299213" bottom="0.74803149606299213" header="0.31496062992125984" footer="0.31496062992125984"/>
  <pageSetup paperSize="9" scale="60" fitToHeight="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Hoja2!$A$20:$A$25</xm:f>
          </x14:formula1>
          <xm:sqref>E103</xm:sqref>
        </x14:dataValidation>
        <x14:dataValidation type="list" allowBlank="1" showInputMessage="1" showErrorMessage="1" promptTitle="Titulación" prompt="Selección nivel titulación">
          <x14:formula1>
            <xm:f>Hoja2!$A$10:$A$18</xm:f>
          </x14:formula1>
          <xm:sqref>E52:E54</xm:sqref>
        </x14:dataValidation>
        <x14:dataValidation type="list" allowBlank="1" showInputMessage="1" showErrorMessage="1" promptTitle="Titulación" prompt="Selección nivel titulación">
          <x14:formula1>
            <xm:f>Hoja2!$A$10:$A$11</xm:f>
          </x14:formula1>
          <xm:sqref>E49:G49</xm:sqref>
        </x14:dataValidation>
        <x14:dataValidation type="list" allowBlank="1" showInputMessage="1" showErrorMessage="1">
          <x14:formula1>
            <xm:f>Hoja2!$A$29:$A$34</xm:f>
          </x14:formula1>
          <xm:sqref>E108:E113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34"/>
  <sheetViews>
    <sheetView workbookViewId="0">
      <selection activeCell="B18" sqref="B18"/>
    </sheetView>
  </sheetViews>
  <sheetFormatPr baseColWidth="10" defaultRowHeight="15" x14ac:dyDescent="0.25"/>
  <cols>
    <col min="1" max="1" width="42.85546875" customWidth="1"/>
  </cols>
  <sheetData>
    <row r="2" spans="1:2" x14ac:dyDescent="0.25">
      <c r="A2" s="41"/>
      <c r="B2" s="42"/>
    </row>
    <row r="4" spans="1:2" x14ac:dyDescent="0.25">
      <c r="A4" s="1"/>
      <c r="B4" s="1"/>
    </row>
    <row r="5" spans="1:2" x14ac:dyDescent="0.25">
      <c r="A5" s="1"/>
      <c r="B5" s="1"/>
    </row>
    <row r="9" spans="1:2" x14ac:dyDescent="0.25">
      <c r="A9" s="43" t="s">
        <v>1</v>
      </c>
      <c r="B9" s="42"/>
    </row>
    <row r="10" spans="1:2" x14ac:dyDescent="0.25">
      <c r="A10" t="s">
        <v>0</v>
      </c>
      <c r="B10" s="26">
        <v>0</v>
      </c>
    </row>
    <row r="11" spans="1:2" x14ac:dyDescent="0.25">
      <c r="A11" t="s">
        <v>36</v>
      </c>
      <c r="B11" s="26">
        <v>0</v>
      </c>
    </row>
    <row r="12" spans="1:2" x14ac:dyDescent="0.25">
      <c r="A12" t="s">
        <v>34</v>
      </c>
      <c r="B12" s="26">
        <v>0.46</v>
      </c>
    </row>
    <row r="13" spans="1:2" x14ac:dyDescent="0.25">
      <c r="A13" t="s">
        <v>35</v>
      </c>
      <c r="B13" s="26">
        <v>0.38500000000000001</v>
      </c>
    </row>
    <row r="14" spans="1:2" x14ac:dyDescent="0.25">
      <c r="A14" t="s">
        <v>41</v>
      </c>
      <c r="B14" s="26">
        <v>0.31</v>
      </c>
    </row>
    <row r="15" spans="1:2" x14ac:dyDescent="0.25">
      <c r="A15" t="s">
        <v>47</v>
      </c>
      <c r="B15" s="26">
        <v>0.23499999999999999</v>
      </c>
    </row>
    <row r="16" spans="1:2" x14ac:dyDescent="0.25">
      <c r="A16" t="s">
        <v>42</v>
      </c>
      <c r="B16" s="26">
        <v>0.16</v>
      </c>
    </row>
    <row r="17" spans="1:2" x14ac:dyDescent="0.25">
      <c r="A17" s="56" t="s">
        <v>53</v>
      </c>
      <c r="B17" s="26">
        <v>0</v>
      </c>
    </row>
    <row r="18" spans="1:2" x14ac:dyDescent="0.25">
      <c r="A18" t="s">
        <v>0</v>
      </c>
      <c r="B18" s="26">
        <v>0</v>
      </c>
    </row>
    <row r="19" spans="1:2" x14ac:dyDescent="0.25">
      <c r="A19" s="43" t="s">
        <v>4</v>
      </c>
      <c r="B19" s="42"/>
    </row>
    <row r="20" spans="1:2" x14ac:dyDescent="0.25">
      <c r="A20" t="s">
        <v>0</v>
      </c>
      <c r="B20" s="26">
        <v>0</v>
      </c>
    </row>
    <row r="21" spans="1:2" x14ac:dyDescent="0.25">
      <c r="A21" t="s">
        <v>10</v>
      </c>
      <c r="B21" s="26">
        <v>0.23499999999999999</v>
      </c>
    </row>
    <row r="22" spans="1:2" x14ac:dyDescent="0.25">
      <c r="A22" t="s">
        <v>11</v>
      </c>
      <c r="B22" s="26">
        <v>0.38500000000000001</v>
      </c>
    </row>
    <row r="23" spans="1:2" x14ac:dyDescent="0.25">
      <c r="A23" t="s">
        <v>5</v>
      </c>
      <c r="B23" s="26">
        <v>0.46</v>
      </c>
    </row>
    <row r="24" spans="1:2" x14ac:dyDescent="0.25">
      <c r="A24" t="s">
        <v>6</v>
      </c>
      <c r="B24" s="26">
        <v>0.31</v>
      </c>
    </row>
    <row r="25" spans="1:2" x14ac:dyDescent="0.25">
      <c r="A25" t="s">
        <v>9</v>
      </c>
      <c r="B25" s="26">
        <v>0.16</v>
      </c>
    </row>
    <row r="28" spans="1:2" x14ac:dyDescent="0.25">
      <c r="A28" s="43" t="s">
        <v>12</v>
      </c>
      <c r="B28" s="42"/>
    </row>
    <row r="29" spans="1:2" x14ac:dyDescent="0.25">
      <c r="A29" t="s">
        <v>0</v>
      </c>
      <c r="B29" s="26">
        <v>0</v>
      </c>
    </row>
    <row r="30" spans="1:2" x14ac:dyDescent="0.25">
      <c r="A30" t="s">
        <v>17</v>
      </c>
      <c r="B30" s="26">
        <v>0.22</v>
      </c>
    </row>
    <row r="31" spans="1:2" x14ac:dyDescent="0.25">
      <c r="A31" t="s">
        <v>16</v>
      </c>
      <c r="B31" s="26">
        <v>0.28000000000000003</v>
      </c>
    </row>
    <row r="32" spans="1:2" x14ac:dyDescent="0.25">
      <c r="A32" t="s">
        <v>15</v>
      </c>
      <c r="B32" s="26">
        <v>0.34</v>
      </c>
    </row>
    <row r="33" spans="1:2" x14ac:dyDescent="0.25">
      <c r="A33" t="s">
        <v>14</v>
      </c>
      <c r="B33" s="26">
        <v>0.4</v>
      </c>
    </row>
    <row r="34" spans="1:2" x14ac:dyDescent="0.25">
      <c r="A34" t="s">
        <v>13</v>
      </c>
      <c r="B34" s="26">
        <v>0.46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BAREMACIÓN</vt:lpstr>
      <vt:lpstr>Hoja2</vt:lpstr>
      <vt:lpstr>BAREMACIÓN!Área_de_impresión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ANTONIO GALIANO IBARRA</dc:creator>
  <cp:lastModifiedBy>Livia Belmonte Company</cp:lastModifiedBy>
  <cp:lastPrinted>2025-06-12T10:11:30Z</cp:lastPrinted>
  <dcterms:created xsi:type="dcterms:W3CDTF">2022-05-05T11:54:51Z</dcterms:created>
  <dcterms:modified xsi:type="dcterms:W3CDTF">2026-03-26T11:52:40Z</dcterms:modified>
</cp:coreProperties>
</file>