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lche.es\compartidos\RRHH\01. RRHH\NUEVA SELECCION\01_OPE\2025\Administrativa 11 CO-PIV EXPTE 2026 21429P\06_Calificaciones Anuncios\"/>
    </mc:Choice>
  </mc:AlternateContent>
  <workbookProtection workbookAlgorithmName="SHA-512" workbookHashValue="QtreuO2IPqLrlxuX7vYjSsoG6E1WO4VOqoWNx3o3ew4HhRCbgn0FtfvsTa7g+mT+E+U/nfiD5JA2SuvhYqOKyQ==" workbookSaltValue="XqupaKIt3J97WXvDifVyeg==" workbookSpinCount="100000" lockStructure="1"/>
  <bookViews>
    <workbookView xWindow="0" yWindow="0" windowWidth="28800" windowHeight="11580"/>
  </bookViews>
  <sheets>
    <sheet name="BAREMACIÓN" sheetId="1" r:id="rId1"/>
    <sheet name="Hoja2" sheetId="2" state="hidden" r:id="rId2"/>
  </sheets>
  <definedNames>
    <definedName name="_xlnm.Print_Area" localSheetId="0">BAREMACIÓN!$A$1:$H$71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H56" i="1"/>
  <c r="H55" i="1"/>
  <c r="H54" i="1"/>
  <c r="G16" i="1" l="1"/>
  <c r="F43" i="1" l="1"/>
  <c r="F44" i="1"/>
  <c r="G14" i="1" l="1"/>
  <c r="H14" i="1" s="1"/>
  <c r="H12" i="1" l="1"/>
  <c r="H68" i="1" l="1"/>
  <c r="H67" i="1"/>
  <c r="H66" i="1"/>
  <c r="H65" i="1"/>
  <c r="H64" i="1"/>
  <c r="H69" i="1"/>
  <c r="H59" i="1"/>
  <c r="H57" i="1" s="1"/>
  <c r="G61" i="1" l="1"/>
  <c r="H61" i="1" s="1"/>
  <c r="G10" i="1" l="1"/>
  <c r="H10" i="1" s="1"/>
  <c r="G48" i="1" l="1"/>
  <c r="H48" i="1" s="1"/>
  <c r="G46" i="1" s="1"/>
  <c r="H46" i="1" l="1"/>
  <c r="H71" i="1" l="1"/>
  <c r="H4" i="1"/>
</calcChain>
</file>

<file path=xl/sharedStrings.xml><?xml version="1.0" encoding="utf-8"?>
<sst xmlns="http://schemas.openxmlformats.org/spreadsheetml/2006/main" count="65" uniqueCount="47">
  <si>
    <t xml:space="preserve"> ---</t>
  </si>
  <si>
    <t>Formación</t>
  </si>
  <si>
    <t>Valenciano</t>
  </si>
  <si>
    <t>Grado superior C2</t>
  </si>
  <si>
    <t>Nivel B2</t>
  </si>
  <si>
    <t>Número de meses completos:</t>
  </si>
  <si>
    <t>Nº. Documento</t>
  </si>
  <si>
    <t>Nivel oral A2</t>
  </si>
  <si>
    <t>B1 Elemental</t>
  </si>
  <si>
    <t>Grado medio C1</t>
  </si>
  <si>
    <t>Idiomas comunitarios</t>
  </si>
  <si>
    <t>NIVEL.C2</t>
  </si>
  <si>
    <t>NIVEL.C1</t>
  </si>
  <si>
    <t>NIVEL.B2</t>
  </si>
  <si>
    <t>NIVEL.B1</t>
  </si>
  <si>
    <t>NIVEL.A2</t>
  </si>
  <si>
    <t>Idioma comunitario</t>
  </si>
  <si>
    <t>Nivel</t>
  </si>
  <si>
    <t>TOTAL BAREMACIÓN</t>
  </si>
  <si>
    <t>Nombre y apellidos</t>
  </si>
  <si>
    <t>Titulación (distintas a la requerida)</t>
  </si>
  <si>
    <t>Titulación requerida para el puesto (obligatorio especificar)</t>
  </si>
  <si>
    <t>Denominación plaza</t>
  </si>
  <si>
    <t>Fecha de alta</t>
  </si>
  <si>
    <t>Fecha de baja</t>
  </si>
  <si>
    <t>Meses</t>
  </si>
  <si>
    <t>Puesto</t>
  </si>
  <si>
    <t>Días</t>
  </si>
  <si>
    <t>Tit. Estudios Oficiales Doc./MECES 4</t>
  </si>
  <si>
    <t>Tit. Est. Of. Máster/lic./Gdo./Ing./Arq./MECES 3</t>
  </si>
  <si>
    <t>Titulación requerida para el puesto</t>
  </si>
  <si>
    <t>Tit. Est. Of. Dipl./Gdo./Ing.Tec./Arq. Tec./ MECES 2</t>
  </si>
  <si>
    <t xml:space="preserve">BAREMO DE MÉRITOS DE LA FASE DE CONCURSO.  </t>
  </si>
  <si>
    <t>DNI (SIN LETRA)</t>
  </si>
  <si>
    <t>Tit. Tec Sup FP - CFGS MECES 1 o equivalente</t>
  </si>
  <si>
    <t>---</t>
  </si>
  <si>
    <t>ADMINISTRATIVO/A A.G. 11 C.O.-P.I.V.</t>
  </si>
  <si>
    <t>EXPERIENCIA / ANTIGÜEDAD. Máximo: 5,300 puntos.</t>
  </si>
  <si>
    <t>1. Antigüedad. Máximo: 5,300 puntos.</t>
  </si>
  <si>
    <t>Por cada mes completo de servicios prestados en cualquiera de las distintas Administraciones Públicas en puestos con funciones iguales o equivalentes a las del puesto que haya de proveerse. Por cada mes completo: 0,020 puntos</t>
  </si>
  <si>
    <t>FORMACIÓN. Máximo: 1,200 puntos.</t>
  </si>
  <si>
    <t>1. Titulaciones académicas. Máximo 0,400 puntos.</t>
  </si>
  <si>
    <t xml:space="preserve"> - Grado superior C2: 0,400 puntos
- Grado Medio C1: 0,325 puntos
- Nivel B2: 0,250 puntos
- Grado elemental B1: 0,175 puntos
- Nivel oral A2: 0,100 puntos</t>
  </si>
  <si>
    <t xml:space="preserve"> - Nivel C2: 0,400 puntos
- Nivel C1: 0,325 puntos
- Nivel B2: 0,250 puntos
- Nivel B1: 0,175 puntos
- Nivel A2: 0,100 puntos</t>
  </si>
  <si>
    <t>Se valorará la posesión de titulaciones académicas oficiales iguales o superiores a las exigidas en la convocatoria para su acceso al cuerpo o escala en que esté clasificado el puesto objeto de la convocatoria, con arreglo a la siguiente escala:
- Título de estudios oficiales de doctor, reconocido como nivel MECES 4: 0,400 ptos 
- Título de estudios oficiales de máster, licenciatura, grado, ingeniería o arquitectura reconocidos como nivel MECES 3: 0,325 ptos. 
- Título de estudios oficiales de diplomatura, grado, ingeniería técnica o arquitectura técnica reconocidos como nivel MECES 2: 0,250 ptos 
- Título de técnico superior de formación profesional reconocido como nivel MECES 1 o equivalente académico: 0,175.
El título superior que se alegue excluirá en cuanto a su posible valoración a los inferiores comprendidos por razón de la materia. No se valorarán las titulaciones que sean requisito para acceder a la plaza convocada.</t>
  </si>
  <si>
    <t>2. Valenciano. Máximo 0,400 puntos. (Homologado por la JQCV)</t>
  </si>
  <si>
    <t xml:space="preserve">3. Idiomas comunitarios. Máximo 0,400 puntos.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</si>
</sst>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;\-0;;@"/>
    <numFmt numFmtId="165" formatCode="0.000;\-0.000;;@"/>
    <numFmt numFmtId="166" formatCode="0.000"/>
    <numFmt numFmtId="167" formatCode="0.000_ ;\-0.0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4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10" xfId="0" applyFont="1" applyBorder="1"/>
    <xf numFmtId="164" fontId="0" fillId="0" borderId="5" xfId="0" applyNumberFormat="1" applyBorder="1"/>
    <xf numFmtId="0" fontId="9" fillId="0" borderId="0" xfId="0" applyFont="1"/>
    <xf numFmtId="0" fontId="4" fillId="0" borderId="2" xfId="0" applyFont="1" applyBorder="1"/>
    <xf numFmtId="165" fontId="0" fillId="0" borderId="11" xfId="0" applyNumberFormat="1" applyBorder="1"/>
    <xf numFmtId="165" fontId="0" fillId="0" borderId="5" xfId="0" applyNumberFormat="1" applyBorder="1"/>
    <xf numFmtId="165" fontId="0" fillId="0" borderId="12" xfId="0" applyNumberFormat="1" applyBorder="1"/>
    <xf numFmtId="165" fontId="0" fillId="0" borderId="8" xfId="0" applyNumberFormat="1" applyBorder="1"/>
    <xf numFmtId="165" fontId="0" fillId="0" borderId="0" xfId="0" applyNumberFormat="1"/>
    <xf numFmtId="166" fontId="4" fillId="0" borderId="3" xfId="0" applyNumberFormat="1" applyFont="1" applyBorder="1"/>
    <xf numFmtId="166" fontId="10" fillId="0" borderId="2" xfId="0" applyNumberFormat="1" applyFont="1" applyBorder="1"/>
    <xf numFmtId="165" fontId="8" fillId="0" borderId="5" xfId="0" applyNumberFormat="1" applyFont="1" applyBorder="1"/>
    <xf numFmtId="165" fontId="8" fillId="0" borderId="8" xfId="0" applyNumberFormat="1" applyFont="1" applyBorder="1"/>
    <xf numFmtId="166" fontId="9" fillId="0" borderId="0" xfId="0" applyNumberFormat="1" applyFont="1"/>
    <xf numFmtId="166" fontId="0" fillId="0" borderId="0" xfId="0" applyNumberFormat="1"/>
    <xf numFmtId="0" fontId="0" fillId="0" borderId="14" xfId="0" applyBorder="1"/>
    <xf numFmtId="0" fontId="11" fillId="0" borderId="4" xfId="0" applyFont="1" applyBorder="1"/>
    <xf numFmtId="0" fontId="11" fillId="0" borderId="0" xfId="0" applyFont="1"/>
    <xf numFmtId="167" fontId="3" fillId="0" borderId="0" xfId="0" applyNumberFormat="1" applyFont="1"/>
    <xf numFmtId="0" fontId="4" fillId="0" borderId="15" xfId="0" applyFont="1" applyBorder="1"/>
    <xf numFmtId="0" fontId="4" fillId="0" borderId="16" xfId="0" applyFont="1" applyBorder="1"/>
    <xf numFmtId="166" fontId="4" fillId="0" borderId="17" xfId="0" applyNumberFormat="1" applyFont="1" applyBorder="1"/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1" fillId="0" borderId="0" xfId="0" applyFont="1" applyAlignment="1">
      <alignment wrapText="1"/>
    </xf>
    <xf numFmtId="0" fontId="2" fillId="5" borderId="0" xfId="0" applyFont="1" applyFill="1"/>
    <xf numFmtId="0" fontId="0" fillId="5" borderId="0" xfId="0" applyFill="1"/>
    <xf numFmtId="0" fontId="12" fillId="5" borderId="0" xfId="0" applyFont="1" applyFill="1"/>
    <xf numFmtId="165" fontId="2" fillId="0" borderId="11" xfId="0" applyNumberFormat="1" applyFont="1" applyBorder="1"/>
    <xf numFmtId="165" fontId="6" fillId="2" borderId="2" xfId="0" applyNumberFormat="1" applyFont="1" applyFill="1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14" fontId="11" fillId="3" borderId="0" xfId="0" applyNumberFormat="1" applyFont="1" applyFill="1" applyAlignment="1" applyProtection="1">
      <alignment horizontal="right" vertical="center" wrapText="1"/>
      <protection locked="0"/>
    </xf>
    <xf numFmtId="14" fontId="11" fillId="3" borderId="0" xfId="0" applyNumberFormat="1" applyFont="1" applyFill="1" applyAlignment="1" applyProtection="1">
      <alignment horizontal="right" vertical="center"/>
      <protection locked="0"/>
    </xf>
    <xf numFmtId="1" fontId="0" fillId="2" borderId="0" xfId="0" applyNumberFormat="1" applyFill="1"/>
    <xf numFmtId="14" fontId="11" fillId="3" borderId="7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7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1" fontId="11" fillId="3" borderId="0" xfId="0" applyNumberFormat="1" applyFont="1" applyFill="1"/>
    <xf numFmtId="164" fontId="13" fillId="3" borderId="0" xfId="0" applyNumberFormat="1" applyFont="1" applyFill="1"/>
    <xf numFmtId="1" fontId="11" fillId="3" borderId="7" xfId="0" applyNumberFormat="1" applyFont="1" applyFill="1" applyBorder="1"/>
    <xf numFmtId="164" fontId="13" fillId="3" borderId="7" xfId="0" applyNumberFormat="1" applyFont="1" applyFill="1" applyBorder="1"/>
    <xf numFmtId="0" fontId="0" fillId="0" borderId="0" xfId="0" quotePrefix="1"/>
    <xf numFmtId="0" fontId="0" fillId="0" borderId="0" xfId="0"/>
    <xf numFmtId="0" fontId="0" fillId="3" borderId="0" xfId="0" applyFill="1" applyAlignment="1" applyProtection="1">
      <alignment horizontal="center"/>
      <protection locked="0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0" fontId="0" fillId="0" borderId="0" xfId="0"/>
    <xf numFmtId="0" fontId="11" fillId="3" borderId="0" xfId="0" applyFont="1" applyFill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1035327</xdr:colOff>
      <xdr:row>0</xdr:row>
      <xdr:rowOff>151772</xdr:rowOff>
    </xdr:from>
    <xdr:ext cx="7272130" cy="86699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52262" y="151772"/>
          <a:ext cx="7272130" cy="86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 </a:t>
          </a:r>
        </a:p>
        <a:p>
          <a:r>
            <a:rPr lang="es-ES" sz="1000" b="1" baseline="0">
              <a:solidFill>
                <a:srgbClr val="FF0000"/>
              </a:solidFill>
            </a:rPr>
            <a:t>- En las celdas naranja en las que aparecen tres guiones (---) seleccione en el desplegable la opción que corresponda.</a:t>
          </a:r>
        </a:p>
        <a:p>
          <a:r>
            <a:rPr lang="es-ES" sz="1000" b="1" baseline="0">
              <a:solidFill>
                <a:srgbClr val="FF0000"/>
              </a:solidFill>
            </a:rPr>
            <a:t>- 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  <xdr:twoCellAnchor editAs="oneCell">
    <xdr:from>
      <xdr:col>1</xdr:col>
      <xdr:colOff>200025</xdr:colOff>
      <xdr:row>0</xdr:row>
      <xdr:rowOff>123825</xdr:rowOff>
    </xdr:from>
    <xdr:to>
      <xdr:col>2</xdr:col>
      <xdr:colOff>551224</xdr:colOff>
      <xdr:row>2</xdr:row>
      <xdr:rowOff>876300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123825"/>
          <a:ext cx="1503724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3:H128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16" sqref="L16"/>
    </sheetView>
  </sheetViews>
  <sheetFormatPr baseColWidth="10" defaultRowHeight="15" x14ac:dyDescent="0.25"/>
  <cols>
    <col min="1" max="1" width="2.140625" customWidth="1"/>
    <col min="2" max="2" width="17.28515625" customWidth="1"/>
    <col min="3" max="3" width="56.5703125" customWidth="1"/>
    <col min="4" max="4" width="11.85546875" customWidth="1"/>
    <col min="5" max="5" width="15.85546875" customWidth="1"/>
    <col min="6" max="6" width="15.5703125" customWidth="1"/>
    <col min="7" max="7" width="14" customWidth="1"/>
    <col min="8" max="8" width="10.28515625" customWidth="1"/>
  </cols>
  <sheetData>
    <row r="3" spans="2:8" ht="69.75" customHeight="1" x14ac:dyDescent="0.25"/>
    <row r="4" spans="2:8" ht="21" x14ac:dyDescent="0.35">
      <c r="B4" s="15" t="s">
        <v>32</v>
      </c>
      <c r="C4" s="15"/>
      <c r="D4" s="15"/>
      <c r="E4" s="15"/>
      <c r="F4" s="15"/>
      <c r="G4" s="15"/>
      <c r="H4" s="26">
        <f>H10+H46</f>
        <v>0</v>
      </c>
    </row>
    <row r="6" spans="2:8" ht="18.75" x14ac:dyDescent="0.3">
      <c r="B6" s="30" t="s">
        <v>22</v>
      </c>
      <c r="C6" s="62" t="s">
        <v>36</v>
      </c>
      <c r="D6" s="62"/>
      <c r="E6" s="62"/>
      <c r="F6" s="62"/>
    </row>
    <row r="7" spans="2:8" ht="18.75" x14ac:dyDescent="0.3">
      <c r="B7" s="30" t="s">
        <v>19</v>
      </c>
      <c r="C7" s="63"/>
      <c r="D7" s="63"/>
      <c r="E7" s="63"/>
      <c r="F7" s="63"/>
    </row>
    <row r="8" spans="2:8" ht="18.75" x14ac:dyDescent="0.3">
      <c r="B8" s="30" t="s">
        <v>33</v>
      </c>
      <c r="C8" s="63"/>
      <c r="D8" s="63"/>
      <c r="E8" s="63"/>
      <c r="F8" s="63"/>
    </row>
    <row r="9" spans="2:8" ht="15.75" thickBot="1" x14ac:dyDescent="0.3"/>
    <row r="10" spans="2:8" ht="18.75" x14ac:dyDescent="0.3">
      <c r="B10" s="2" t="s">
        <v>37</v>
      </c>
      <c r="C10" s="3"/>
      <c r="D10" s="3"/>
      <c r="E10" s="3"/>
      <c r="F10" s="3"/>
      <c r="G10" s="46">
        <f>H12</f>
        <v>0</v>
      </c>
      <c r="H10" s="22">
        <f>IF(G10&lt;5.3,G10,5.3)</f>
        <v>0</v>
      </c>
    </row>
    <row r="11" spans="2:8" ht="18.75" x14ac:dyDescent="0.3">
      <c r="B11" s="4"/>
      <c r="C11" s="5"/>
      <c r="D11" s="5"/>
      <c r="E11" s="5"/>
      <c r="F11" s="5"/>
      <c r="G11" s="6"/>
      <c r="H11" s="7"/>
    </row>
    <row r="12" spans="2:8" x14ac:dyDescent="0.25">
      <c r="B12" s="10" t="s">
        <v>38</v>
      </c>
      <c r="C12" s="11"/>
      <c r="D12" s="11"/>
      <c r="E12" s="11"/>
      <c r="F12" s="11"/>
      <c r="G12" s="11"/>
      <c r="H12" s="45">
        <f>IF(H14&lt;5.3,H14,5.3)</f>
        <v>0</v>
      </c>
    </row>
    <row r="13" spans="2:8" ht="55.5" customHeight="1" x14ac:dyDescent="0.25">
      <c r="B13" s="8"/>
      <c r="C13" s="41" t="s">
        <v>39</v>
      </c>
      <c r="D13" s="41"/>
      <c r="H13" s="14"/>
    </row>
    <row r="14" spans="2:8" x14ac:dyDescent="0.25">
      <c r="B14" s="8"/>
      <c r="E14" t="s">
        <v>5</v>
      </c>
      <c r="G14" s="51">
        <f>INT(SUM(F16:F44)+SUM(G16:G44)/30)</f>
        <v>0</v>
      </c>
      <c r="H14" s="24">
        <f>G14*0.02</f>
        <v>0</v>
      </c>
    </row>
    <row r="15" spans="2:8" x14ac:dyDescent="0.25">
      <c r="B15" s="29" t="s">
        <v>6</v>
      </c>
      <c r="C15" s="47" t="s">
        <v>26</v>
      </c>
      <c r="D15" s="48" t="s">
        <v>23</v>
      </c>
      <c r="E15" s="47" t="s">
        <v>24</v>
      </c>
      <c r="F15" s="47" t="s">
        <v>25</v>
      </c>
      <c r="G15" s="54" t="s">
        <v>27</v>
      </c>
      <c r="H15" s="24"/>
    </row>
    <row r="16" spans="2:8" x14ac:dyDescent="0.25">
      <c r="B16" s="36"/>
      <c r="C16" s="37"/>
      <c r="D16" s="49"/>
      <c r="E16" s="50"/>
      <c r="F16" s="55" t="str">
        <f>IF(ISBLANK(D16)," ",IF(ISBLANK(E16)," ",DATEDIF(D16,E16+1,"M")))</f>
        <v xml:space="preserve"> </v>
      </c>
      <c r="G16" s="56" t="str">
        <f>IF(ISBLANK(D16)," ",IF(ISBLANK(E16)," ",DATEDIF(D16,E16+1,"MD")))</f>
        <v xml:space="preserve"> </v>
      </c>
      <c r="H16" s="9"/>
    </row>
    <row r="17" spans="2:8" s="60" customFormat="1" x14ac:dyDescent="0.25">
      <c r="B17" s="36"/>
      <c r="C17" s="37"/>
      <c r="D17" s="49"/>
      <c r="E17" s="50"/>
      <c r="F17" s="55" t="str">
        <f t="shared" ref="F17:F40" si="0">IF(ISBLANK(D17)," ",IF(ISBLANK(E17)," ",DATEDIF(D17,E17+1,"M")))</f>
        <v xml:space="preserve"> </v>
      </c>
      <c r="G17" s="56" t="str">
        <f t="shared" ref="G17:G44" si="1">IF(ISBLANK(D17)," ",IF(ISBLANK(E17)," ",DATEDIF(D17,E17+1,"MD")))</f>
        <v xml:space="preserve"> </v>
      </c>
      <c r="H17" s="9"/>
    </row>
    <row r="18" spans="2:8" s="60" customFormat="1" x14ac:dyDescent="0.25">
      <c r="B18" s="36"/>
      <c r="C18" s="37"/>
      <c r="D18" s="49"/>
      <c r="E18" s="50"/>
      <c r="F18" s="55" t="str">
        <f t="shared" si="0"/>
        <v xml:space="preserve"> </v>
      </c>
      <c r="G18" s="56" t="str">
        <f t="shared" si="1"/>
        <v xml:space="preserve"> </v>
      </c>
      <c r="H18" s="9"/>
    </row>
    <row r="19" spans="2:8" s="60" customFormat="1" x14ac:dyDescent="0.25">
      <c r="B19" s="36"/>
      <c r="C19" s="37"/>
      <c r="D19" s="49"/>
      <c r="E19" s="50"/>
      <c r="F19" s="55" t="str">
        <f t="shared" si="0"/>
        <v xml:space="preserve"> </v>
      </c>
      <c r="G19" s="56" t="str">
        <f t="shared" si="1"/>
        <v xml:space="preserve"> </v>
      </c>
      <c r="H19" s="9"/>
    </row>
    <row r="20" spans="2:8" s="60" customFormat="1" x14ac:dyDescent="0.25">
      <c r="B20" s="36"/>
      <c r="C20" s="37"/>
      <c r="D20" s="49"/>
      <c r="E20" s="50"/>
      <c r="F20" s="55" t="str">
        <f t="shared" si="0"/>
        <v xml:space="preserve"> </v>
      </c>
      <c r="G20" s="56" t="str">
        <f t="shared" si="1"/>
        <v xml:space="preserve"> </v>
      </c>
      <c r="H20" s="9"/>
    </row>
    <row r="21" spans="2:8" s="60" customFormat="1" x14ac:dyDescent="0.25">
      <c r="B21" s="36"/>
      <c r="C21" s="37"/>
      <c r="D21" s="49"/>
      <c r="E21" s="50"/>
      <c r="F21" s="55" t="str">
        <f t="shared" si="0"/>
        <v xml:space="preserve"> </v>
      </c>
      <c r="G21" s="56" t="str">
        <f t="shared" si="1"/>
        <v xml:space="preserve"> </v>
      </c>
      <c r="H21" s="9"/>
    </row>
    <row r="22" spans="2:8" s="60" customFormat="1" x14ac:dyDescent="0.25">
      <c r="B22" s="36"/>
      <c r="C22" s="37"/>
      <c r="D22" s="49"/>
      <c r="E22" s="50"/>
      <c r="F22" s="55" t="str">
        <f t="shared" si="0"/>
        <v xml:space="preserve"> </v>
      </c>
      <c r="G22" s="56" t="str">
        <f t="shared" si="1"/>
        <v xml:space="preserve"> </v>
      </c>
      <c r="H22" s="9"/>
    </row>
    <row r="23" spans="2:8" s="60" customFormat="1" x14ac:dyDescent="0.25">
      <c r="B23" s="36"/>
      <c r="C23" s="37"/>
      <c r="D23" s="49"/>
      <c r="E23" s="50"/>
      <c r="F23" s="55" t="str">
        <f t="shared" si="0"/>
        <v xml:space="preserve"> </v>
      </c>
      <c r="G23" s="56" t="str">
        <f t="shared" si="1"/>
        <v xml:space="preserve"> </v>
      </c>
      <c r="H23" s="9"/>
    </row>
    <row r="24" spans="2:8" s="60" customFormat="1" x14ac:dyDescent="0.25">
      <c r="B24" s="36"/>
      <c r="C24" s="37"/>
      <c r="D24" s="49"/>
      <c r="E24" s="50"/>
      <c r="F24" s="55" t="str">
        <f t="shared" si="0"/>
        <v xml:space="preserve"> </v>
      </c>
      <c r="G24" s="56" t="str">
        <f t="shared" si="1"/>
        <v xml:space="preserve"> </v>
      </c>
      <c r="H24" s="9"/>
    </row>
    <row r="25" spans="2:8" s="60" customFormat="1" x14ac:dyDescent="0.25">
      <c r="B25" s="36"/>
      <c r="C25" s="37"/>
      <c r="D25" s="49"/>
      <c r="E25" s="50"/>
      <c r="F25" s="55" t="str">
        <f t="shared" si="0"/>
        <v xml:space="preserve"> </v>
      </c>
      <c r="G25" s="56" t="str">
        <f t="shared" si="1"/>
        <v xml:space="preserve"> </v>
      </c>
      <c r="H25" s="9"/>
    </row>
    <row r="26" spans="2:8" s="60" customFormat="1" x14ac:dyDescent="0.25">
      <c r="B26" s="36"/>
      <c r="C26" s="37"/>
      <c r="D26" s="49"/>
      <c r="E26" s="50"/>
      <c r="F26" s="55" t="str">
        <f t="shared" si="0"/>
        <v xml:space="preserve"> </v>
      </c>
      <c r="G26" s="56" t="str">
        <f t="shared" si="1"/>
        <v xml:space="preserve"> </v>
      </c>
      <c r="H26" s="9"/>
    </row>
    <row r="27" spans="2:8" s="60" customFormat="1" x14ac:dyDescent="0.25">
      <c r="B27" s="36"/>
      <c r="C27" s="37"/>
      <c r="D27" s="49"/>
      <c r="E27" s="50"/>
      <c r="F27" s="55" t="str">
        <f t="shared" si="0"/>
        <v xml:space="preserve"> </v>
      </c>
      <c r="G27" s="56" t="str">
        <f t="shared" si="1"/>
        <v xml:space="preserve"> </v>
      </c>
      <c r="H27" s="9"/>
    </row>
    <row r="28" spans="2:8" s="60" customFormat="1" x14ac:dyDescent="0.25">
      <c r="B28" s="36"/>
      <c r="C28" s="37"/>
      <c r="D28" s="49"/>
      <c r="E28" s="50"/>
      <c r="F28" s="55" t="str">
        <f t="shared" si="0"/>
        <v xml:space="preserve"> </v>
      </c>
      <c r="G28" s="56" t="str">
        <f t="shared" si="1"/>
        <v xml:space="preserve"> </v>
      </c>
      <c r="H28" s="9"/>
    </row>
    <row r="29" spans="2:8" s="60" customFormat="1" x14ac:dyDescent="0.25">
      <c r="B29" s="36"/>
      <c r="C29" s="37"/>
      <c r="D29" s="49"/>
      <c r="E29" s="50"/>
      <c r="F29" s="55" t="str">
        <f t="shared" si="0"/>
        <v xml:space="preserve"> </v>
      </c>
      <c r="G29" s="56" t="str">
        <f t="shared" si="1"/>
        <v xml:space="preserve"> </v>
      </c>
      <c r="H29" s="9"/>
    </row>
    <row r="30" spans="2:8" s="60" customFormat="1" x14ac:dyDescent="0.25">
      <c r="B30" s="36"/>
      <c r="C30" s="37"/>
      <c r="D30" s="49"/>
      <c r="E30" s="50"/>
      <c r="F30" s="55" t="str">
        <f t="shared" si="0"/>
        <v xml:space="preserve"> </v>
      </c>
      <c r="G30" s="56" t="str">
        <f t="shared" si="1"/>
        <v xml:space="preserve"> </v>
      </c>
      <c r="H30" s="9"/>
    </row>
    <row r="31" spans="2:8" x14ac:dyDescent="0.25">
      <c r="B31" s="36"/>
      <c r="C31" s="37"/>
      <c r="D31" s="49"/>
      <c r="E31" s="50"/>
      <c r="F31" s="55" t="str">
        <f t="shared" si="0"/>
        <v xml:space="preserve"> </v>
      </c>
      <c r="G31" s="56" t="str">
        <f t="shared" si="1"/>
        <v xml:space="preserve"> </v>
      </c>
      <c r="H31" s="9"/>
    </row>
    <row r="32" spans="2:8" x14ac:dyDescent="0.25">
      <c r="B32" s="36"/>
      <c r="C32" s="37"/>
      <c r="D32" s="49"/>
      <c r="E32" s="50"/>
      <c r="F32" s="55" t="str">
        <f t="shared" si="0"/>
        <v xml:space="preserve"> </v>
      </c>
      <c r="G32" s="56" t="str">
        <f t="shared" si="1"/>
        <v xml:space="preserve"> </v>
      </c>
      <c r="H32" s="9"/>
    </row>
    <row r="33" spans="2:8" x14ac:dyDescent="0.25">
      <c r="B33" s="36"/>
      <c r="C33" s="37"/>
      <c r="D33" s="49"/>
      <c r="E33" s="50"/>
      <c r="F33" s="55" t="str">
        <f t="shared" si="0"/>
        <v xml:space="preserve"> </v>
      </c>
      <c r="G33" s="56" t="str">
        <f t="shared" si="1"/>
        <v xml:space="preserve"> </v>
      </c>
      <c r="H33" s="24"/>
    </row>
    <row r="34" spans="2:8" x14ac:dyDescent="0.25">
      <c r="B34" s="36"/>
      <c r="C34" s="37"/>
      <c r="D34" s="49"/>
      <c r="E34" s="50"/>
      <c r="F34" s="55" t="str">
        <f t="shared" si="0"/>
        <v xml:space="preserve"> </v>
      </c>
      <c r="G34" s="56" t="str">
        <f t="shared" si="1"/>
        <v xml:space="preserve"> </v>
      </c>
      <c r="H34" s="24"/>
    </row>
    <row r="35" spans="2:8" x14ac:dyDescent="0.25">
      <c r="B35" s="36"/>
      <c r="C35" s="37"/>
      <c r="D35" s="49"/>
      <c r="E35" s="50"/>
      <c r="F35" s="55" t="str">
        <f t="shared" si="0"/>
        <v xml:space="preserve"> </v>
      </c>
      <c r="G35" s="56" t="str">
        <f t="shared" si="1"/>
        <v xml:space="preserve"> </v>
      </c>
      <c r="H35" s="24"/>
    </row>
    <row r="36" spans="2:8" x14ac:dyDescent="0.25">
      <c r="B36" s="36"/>
      <c r="C36" s="37"/>
      <c r="D36" s="49"/>
      <c r="E36" s="50"/>
      <c r="F36" s="55" t="str">
        <f t="shared" si="0"/>
        <v xml:space="preserve"> </v>
      </c>
      <c r="G36" s="56" t="str">
        <f t="shared" si="1"/>
        <v xml:space="preserve"> </v>
      </c>
      <c r="H36" s="24"/>
    </row>
    <row r="37" spans="2:8" x14ac:dyDescent="0.25">
      <c r="B37" s="36"/>
      <c r="C37" s="37"/>
      <c r="D37" s="49"/>
      <c r="E37" s="50"/>
      <c r="F37" s="55" t="str">
        <f t="shared" si="0"/>
        <v xml:space="preserve"> </v>
      </c>
      <c r="G37" s="56" t="str">
        <f t="shared" si="1"/>
        <v xml:space="preserve"> </v>
      </c>
      <c r="H37" s="24"/>
    </row>
    <row r="38" spans="2:8" x14ac:dyDescent="0.25">
      <c r="B38" s="36"/>
      <c r="C38" s="37"/>
      <c r="D38" s="49"/>
      <c r="E38" s="50"/>
      <c r="F38" s="55" t="str">
        <f t="shared" si="0"/>
        <v xml:space="preserve"> </v>
      </c>
      <c r="G38" s="56" t="str">
        <f t="shared" si="1"/>
        <v xml:space="preserve"> </v>
      </c>
      <c r="H38" s="24"/>
    </row>
    <row r="39" spans="2:8" x14ac:dyDescent="0.25">
      <c r="B39" s="36"/>
      <c r="C39" s="37"/>
      <c r="D39" s="49"/>
      <c r="E39" s="50"/>
      <c r="F39" s="55" t="str">
        <f t="shared" si="0"/>
        <v xml:space="preserve"> </v>
      </c>
      <c r="G39" s="56" t="str">
        <f t="shared" si="1"/>
        <v xml:space="preserve"> </v>
      </c>
      <c r="H39" s="24"/>
    </row>
    <row r="40" spans="2:8" s="60" customFormat="1" x14ac:dyDescent="0.25">
      <c r="B40" s="36"/>
      <c r="C40" s="37"/>
      <c r="D40" s="49"/>
      <c r="E40" s="50"/>
      <c r="F40" s="55" t="str">
        <f t="shared" si="0"/>
        <v xml:space="preserve"> </v>
      </c>
      <c r="G40" s="56" t="str">
        <f t="shared" si="1"/>
        <v xml:space="preserve"> </v>
      </c>
      <c r="H40" s="24"/>
    </row>
    <row r="41" spans="2:8" s="60" customFormat="1" x14ac:dyDescent="0.25">
      <c r="B41" s="36"/>
      <c r="C41" s="37"/>
      <c r="D41" s="49"/>
      <c r="E41" s="50"/>
      <c r="F41" s="55"/>
      <c r="G41" s="56" t="str">
        <f t="shared" si="1"/>
        <v xml:space="preserve"> </v>
      </c>
      <c r="H41" s="24"/>
    </row>
    <row r="42" spans="2:8" s="60" customFormat="1" x14ac:dyDescent="0.25">
      <c r="B42" s="36"/>
      <c r="C42" s="37"/>
      <c r="D42" s="49"/>
      <c r="E42" s="50"/>
      <c r="F42" s="55"/>
      <c r="G42" s="56" t="str">
        <f t="shared" si="1"/>
        <v xml:space="preserve"> </v>
      </c>
      <c r="H42" s="24"/>
    </row>
    <row r="43" spans="2:8" x14ac:dyDescent="0.25">
      <c r="B43" s="36"/>
      <c r="C43" s="37"/>
      <c r="D43" s="49"/>
      <c r="E43" s="50"/>
      <c r="F43" s="55" t="str">
        <f t="shared" ref="F43:F44" si="2">IF(ISBLANK(D43)," ",IF(ISBLANK(E43)," ",DATEDIF(D43,E43,"M")))</f>
        <v xml:space="preserve"> </v>
      </c>
      <c r="G43" s="56" t="str">
        <f t="shared" si="1"/>
        <v xml:space="preserve"> </v>
      </c>
      <c r="H43" s="24"/>
    </row>
    <row r="44" spans="2:8" ht="15.75" thickBot="1" x14ac:dyDescent="0.3">
      <c r="B44" s="39"/>
      <c r="C44" s="40"/>
      <c r="D44" s="52"/>
      <c r="E44" s="53"/>
      <c r="F44" s="57" t="str">
        <f t="shared" si="2"/>
        <v xml:space="preserve"> </v>
      </c>
      <c r="G44" s="58" t="str">
        <f t="shared" si="1"/>
        <v xml:space="preserve"> </v>
      </c>
      <c r="H44" s="25"/>
    </row>
    <row r="45" spans="2:8" ht="15.75" thickBot="1" x14ac:dyDescent="0.3"/>
    <row r="46" spans="2:8" ht="18.75" x14ac:dyDescent="0.3">
      <c r="B46" s="2" t="s">
        <v>40</v>
      </c>
      <c r="C46" s="16"/>
      <c r="D46" s="16"/>
      <c r="E46" s="16"/>
      <c r="F46" s="16"/>
      <c r="G46" s="23">
        <f>H48+H59+H61</f>
        <v>0</v>
      </c>
      <c r="H46" s="22">
        <f>IF(G46&lt;1.2,G46,1.2)</f>
        <v>0</v>
      </c>
    </row>
    <row r="47" spans="2:8" x14ac:dyDescent="0.25">
      <c r="B47" s="8"/>
      <c r="H47" s="9"/>
    </row>
    <row r="48" spans="2:8" x14ac:dyDescent="0.25">
      <c r="B48" s="10" t="s">
        <v>41</v>
      </c>
      <c r="C48" s="11"/>
      <c r="D48" s="11"/>
      <c r="E48" s="11"/>
      <c r="F48" s="11"/>
      <c r="G48" s="13">
        <f>SUM(H54:H56)</f>
        <v>0</v>
      </c>
      <c r="H48" s="17">
        <f>IF(G48&lt;0.4,G48,0.4)</f>
        <v>0</v>
      </c>
    </row>
    <row r="49" spans="2:8" ht="155.25" customHeight="1" x14ac:dyDescent="0.25">
      <c r="B49" s="71" t="s">
        <v>44</v>
      </c>
      <c r="C49" s="72"/>
      <c r="D49" s="72"/>
      <c r="H49" s="14"/>
    </row>
    <row r="50" spans="2:8" x14ac:dyDescent="0.25">
      <c r="B50" s="29" t="s">
        <v>6</v>
      </c>
      <c r="C50" s="30" t="s">
        <v>21</v>
      </c>
      <c r="D50" s="30"/>
      <c r="H50" s="14"/>
    </row>
    <row r="51" spans="2:8" x14ac:dyDescent="0.25">
      <c r="B51" s="36"/>
      <c r="C51" s="37"/>
      <c r="D51" s="37"/>
      <c r="E51" s="69" t="s">
        <v>0</v>
      </c>
      <c r="F51" s="69"/>
      <c r="G51" s="69"/>
      <c r="H51" s="14"/>
    </row>
    <row r="52" spans="2:8" x14ac:dyDescent="0.25">
      <c r="B52" s="8"/>
      <c r="H52" s="14"/>
    </row>
    <row r="53" spans="2:8" x14ac:dyDescent="0.25">
      <c r="B53" s="29" t="s">
        <v>6</v>
      </c>
      <c r="C53" s="30" t="s">
        <v>20</v>
      </c>
      <c r="D53" s="30"/>
      <c r="E53" s="68" t="s">
        <v>17</v>
      </c>
      <c r="F53" s="68"/>
      <c r="G53" s="68"/>
      <c r="H53" s="14"/>
    </row>
    <row r="54" spans="2:8" x14ac:dyDescent="0.25">
      <c r="B54" s="36"/>
      <c r="C54" s="37"/>
      <c r="D54" s="37"/>
      <c r="E54" s="65" t="s">
        <v>0</v>
      </c>
      <c r="F54" s="65"/>
      <c r="G54" s="65"/>
      <c r="H54" s="18">
        <f>VLOOKUP(E54,Hoja2!$A$10:$B$16,2,0)</f>
        <v>0</v>
      </c>
    </row>
    <row r="55" spans="2:8" x14ac:dyDescent="0.25">
      <c r="B55" s="36"/>
      <c r="C55" s="37"/>
      <c r="D55" s="37"/>
      <c r="E55" s="65" t="s">
        <v>0</v>
      </c>
      <c r="F55" s="65"/>
      <c r="G55" s="65"/>
      <c r="H55" s="18">
        <f>VLOOKUP(E55,Hoja2!$A$10:$B$16,2,0)</f>
        <v>0</v>
      </c>
    </row>
    <row r="56" spans="2:8" x14ac:dyDescent="0.25">
      <c r="B56" s="38"/>
      <c r="C56" s="35"/>
      <c r="D56" s="35"/>
      <c r="E56" s="66" t="s">
        <v>0</v>
      </c>
      <c r="F56" s="66"/>
      <c r="G56" s="66"/>
      <c r="H56" s="19">
        <f>VLOOKUP(E56,Hoja2!$A$10:$B$16,2,0)</f>
        <v>0</v>
      </c>
    </row>
    <row r="57" spans="2:8" x14ac:dyDescent="0.25">
      <c r="B57" s="8" t="s">
        <v>45</v>
      </c>
      <c r="H57" s="18">
        <f>H59</f>
        <v>0</v>
      </c>
    </row>
    <row r="58" spans="2:8" ht="64.5" customHeight="1" x14ac:dyDescent="0.25">
      <c r="B58" s="8"/>
      <c r="C58" s="41" t="s">
        <v>42</v>
      </c>
      <c r="D58" s="41"/>
      <c r="H58" s="18"/>
    </row>
    <row r="59" spans="2:8" x14ac:dyDescent="0.25">
      <c r="B59" s="28"/>
      <c r="C59" s="12"/>
      <c r="D59" s="12"/>
      <c r="E59" s="70" t="s">
        <v>0</v>
      </c>
      <c r="F59" s="70"/>
      <c r="G59" s="70"/>
      <c r="H59" s="19">
        <f>LOOKUP(E59,Hoja2!A19:A24,Hoja2!B19:B24)</f>
        <v>0</v>
      </c>
    </row>
    <row r="60" spans="2:8" x14ac:dyDescent="0.25">
      <c r="B60" s="10"/>
      <c r="C60" s="11"/>
      <c r="D60" s="11"/>
      <c r="E60" s="11"/>
      <c r="F60" s="11"/>
      <c r="G60" s="11"/>
      <c r="H60" s="17"/>
    </row>
    <row r="61" spans="2:8" x14ac:dyDescent="0.25">
      <c r="B61" s="8" t="s">
        <v>46</v>
      </c>
      <c r="G61" s="31">
        <f>H64+H65+H66+H67+H68+H69</f>
        <v>0</v>
      </c>
      <c r="H61" s="24">
        <f>IF(G61&lt;0.46,G61,0.46)</f>
        <v>0</v>
      </c>
    </row>
    <row r="62" spans="2:8" ht="72" customHeight="1" x14ac:dyDescent="0.25">
      <c r="B62" s="8"/>
      <c r="C62" s="41" t="s">
        <v>43</v>
      </c>
      <c r="D62" s="41"/>
      <c r="H62" s="18"/>
    </row>
    <row r="63" spans="2:8" x14ac:dyDescent="0.25">
      <c r="B63" s="29" t="s">
        <v>6</v>
      </c>
      <c r="C63" s="30" t="s">
        <v>16</v>
      </c>
      <c r="D63" s="30"/>
      <c r="E63" s="68" t="s">
        <v>17</v>
      </c>
      <c r="F63" s="68"/>
      <c r="G63" s="68"/>
      <c r="H63" s="18"/>
    </row>
    <row r="64" spans="2:8" x14ac:dyDescent="0.25">
      <c r="B64" s="36"/>
      <c r="C64" s="37"/>
      <c r="D64" s="37"/>
      <c r="E64" s="61" t="s">
        <v>0</v>
      </c>
      <c r="F64" s="61"/>
      <c r="G64" s="61"/>
      <c r="H64" s="18">
        <f>LOOKUP(E64,Hoja2!$A$28:$A$33,Hoja2!$B$28:$B$33)</f>
        <v>0</v>
      </c>
    </row>
    <row r="65" spans="2:8" x14ac:dyDescent="0.25">
      <c r="B65" s="36"/>
      <c r="C65" s="37"/>
      <c r="D65" s="37"/>
      <c r="E65" s="61" t="s">
        <v>0</v>
      </c>
      <c r="F65" s="61"/>
      <c r="G65" s="61"/>
      <c r="H65" s="18">
        <f>LOOKUP(E65,Hoja2!$A$28:$A$33,Hoja2!$B$28:$B$33)</f>
        <v>0</v>
      </c>
    </row>
    <row r="66" spans="2:8" x14ac:dyDescent="0.25">
      <c r="B66" s="36"/>
      <c r="C66" s="37"/>
      <c r="D66" s="37"/>
      <c r="E66" s="61" t="s">
        <v>0</v>
      </c>
      <c r="F66" s="61"/>
      <c r="G66" s="61"/>
      <c r="H66" s="18">
        <f>LOOKUP(E66,Hoja2!$A$28:$A$33,Hoja2!$B$28:$B$33)</f>
        <v>0</v>
      </c>
    </row>
    <row r="67" spans="2:8" x14ac:dyDescent="0.25">
      <c r="B67" s="36"/>
      <c r="C67" s="37"/>
      <c r="D67" s="37"/>
      <c r="E67" s="61" t="s">
        <v>0</v>
      </c>
      <c r="F67" s="61"/>
      <c r="G67" s="61"/>
      <c r="H67" s="18">
        <f>LOOKUP(E67,Hoja2!$A$28:$A$33,Hoja2!$B$28:$B$33)</f>
        <v>0</v>
      </c>
    </row>
    <row r="68" spans="2:8" x14ac:dyDescent="0.25">
      <c r="B68" s="36"/>
      <c r="C68" s="37"/>
      <c r="D68" s="37"/>
      <c r="E68" s="61" t="s">
        <v>0</v>
      </c>
      <c r="F68" s="61"/>
      <c r="G68" s="61"/>
      <c r="H68" s="18">
        <f>LOOKUP(E68,Hoja2!$A$28:$A$33,Hoja2!$B$28:$B$33)</f>
        <v>0</v>
      </c>
    </row>
    <row r="69" spans="2:8" ht="15.75" thickBot="1" x14ac:dyDescent="0.3">
      <c r="B69" s="39"/>
      <c r="C69" s="40"/>
      <c r="D69" s="40"/>
      <c r="E69" s="67" t="s">
        <v>0</v>
      </c>
      <c r="F69" s="67"/>
      <c r="G69" s="67"/>
      <c r="H69" s="20">
        <f>LOOKUP(E69,Hoja2!$A$28:$A$33,Hoja2!$B$28:$B$33)</f>
        <v>0</v>
      </c>
    </row>
    <row r="70" spans="2:8" ht="15.75" thickBot="1" x14ac:dyDescent="0.3">
      <c r="H70" s="21"/>
    </row>
    <row r="71" spans="2:8" ht="19.5" thickBot="1" x14ac:dyDescent="0.35">
      <c r="B71" s="32" t="s">
        <v>18</v>
      </c>
      <c r="C71" s="33"/>
      <c r="D71" s="33"/>
      <c r="E71" s="33"/>
      <c r="F71" s="33"/>
      <c r="G71" s="33"/>
      <c r="H71" s="34">
        <f>SUM(H10,H46)</f>
        <v>0</v>
      </c>
    </row>
    <row r="74" spans="2:8" ht="99.75" customHeight="1" x14ac:dyDescent="0.25"/>
    <row r="119" spans="3:3" x14ac:dyDescent="0.25">
      <c r="C119" s="64"/>
    </row>
    <row r="120" spans="3:3" x14ac:dyDescent="0.25">
      <c r="C120" s="64"/>
    </row>
    <row r="121" spans="3:3" x14ac:dyDescent="0.25">
      <c r="C121" s="64"/>
    </row>
    <row r="123" spans="3:3" x14ac:dyDescent="0.25">
      <c r="C123" s="64"/>
    </row>
    <row r="124" spans="3:3" x14ac:dyDescent="0.25">
      <c r="C124" s="64"/>
    </row>
    <row r="125" spans="3:3" ht="28.5" customHeight="1" x14ac:dyDescent="0.25">
      <c r="C125" s="64"/>
    </row>
    <row r="128" spans="3:3" ht="23.25" customHeight="1" x14ac:dyDescent="0.25"/>
  </sheetData>
  <sheetProtection algorithmName="SHA-512" hashValue="Bq0EARApICdQ7bob0jM24KUV586xcASJw2hWtHDojCwRXeqXEOEUtsGv76ct76qhLP5NPE2WqqlebsSzJ0KIpg==" saltValue="N6yL/fwXhVt28Da00s84sQ==" spinCount="100000" sheet="1" objects="1" scenarios="1"/>
  <mergeCells count="19">
    <mergeCell ref="C119:C121"/>
    <mergeCell ref="C123:C125"/>
    <mergeCell ref="E54:G54"/>
    <mergeCell ref="E55:G55"/>
    <mergeCell ref="E56:G56"/>
    <mergeCell ref="E66:G66"/>
    <mergeCell ref="E67:G67"/>
    <mergeCell ref="E68:G68"/>
    <mergeCell ref="E69:G69"/>
    <mergeCell ref="E63:G63"/>
    <mergeCell ref="E59:G59"/>
    <mergeCell ref="E64:G64"/>
    <mergeCell ref="E65:G65"/>
    <mergeCell ref="C6:F6"/>
    <mergeCell ref="C7:F7"/>
    <mergeCell ref="C8:F8"/>
    <mergeCell ref="E53:G53"/>
    <mergeCell ref="E51:G51"/>
    <mergeCell ref="B49:D49"/>
  </mergeCells>
  <dataValidations count="4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76:B116 B54:B56 B51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76:D116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G76:G116">
      <formula1>15</formula1>
      <formula2>5000</formula2>
    </dataValidation>
    <dataValidation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C51:D51"/>
  </dataValidations>
  <pageMargins left="0.70866141732283472" right="0.70866141732283472" top="0.74803149606299213" bottom="0.74803149606299213" header="0.31496062992125984" footer="0.31496062992125984"/>
  <pageSetup paperSize="9" scale="60" fitToHeight="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Hoja2!$A$19:$A$24</xm:f>
          </x14:formula1>
          <xm:sqref>E59</xm:sqref>
        </x14:dataValidation>
        <x14:dataValidation type="list" allowBlank="1" showInputMessage="1" showErrorMessage="1" promptTitle="Titulación" prompt="Selección nivel titulación">
          <x14:formula1>
            <xm:f>Hoja2!$A$10:$A$11</xm:f>
          </x14:formula1>
          <xm:sqref>E51:G51</xm:sqref>
        </x14:dataValidation>
        <x14:dataValidation type="list" allowBlank="1" showInputMessage="1" showErrorMessage="1">
          <x14:formula1>
            <xm:f>Hoja2!$A$28:$A$33</xm:f>
          </x14:formula1>
          <xm:sqref>E64:E69</xm:sqref>
        </x14:dataValidation>
        <x14:dataValidation type="list" allowBlank="1" showInputMessage="1" showErrorMessage="1" promptTitle="Titulación" prompt="Selección nivel titulación">
          <x14:formula1>
            <xm:f>Hoja2!$A$10:$A$17</xm:f>
          </x14:formula1>
          <xm:sqref>E54:E56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3"/>
  <sheetViews>
    <sheetView topLeftCell="A4" workbookViewId="0">
      <selection activeCell="B30" sqref="B30"/>
    </sheetView>
  </sheetViews>
  <sheetFormatPr baseColWidth="10" defaultRowHeight="15" x14ac:dyDescent="0.25"/>
  <cols>
    <col min="1" max="1" width="42.85546875" customWidth="1"/>
  </cols>
  <sheetData>
    <row r="2" spans="1:2" x14ac:dyDescent="0.25">
      <c r="A2" s="42"/>
      <c r="B2" s="43"/>
    </row>
    <row r="4" spans="1:2" x14ac:dyDescent="0.25">
      <c r="A4" s="1"/>
      <c r="B4" s="1"/>
    </row>
    <row r="5" spans="1:2" x14ac:dyDescent="0.25">
      <c r="A5" s="1"/>
      <c r="B5" s="1"/>
    </row>
    <row r="9" spans="1:2" x14ac:dyDescent="0.25">
      <c r="A9" s="44" t="s">
        <v>1</v>
      </c>
      <c r="B9" s="43"/>
    </row>
    <row r="10" spans="1:2" x14ac:dyDescent="0.25">
      <c r="A10" t="s">
        <v>0</v>
      </c>
      <c r="B10" s="27">
        <v>0</v>
      </c>
    </row>
    <row r="11" spans="1:2" x14ac:dyDescent="0.25">
      <c r="A11" t="s">
        <v>30</v>
      </c>
      <c r="B11" s="27">
        <v>0</v>
      </c>
    </row>
    <row r="12" spans="1:2" x14ac:dyDescent="0.25">
      <c r="A12" t="s">
        <v>28</v>
      </c>
      <c r="B12" s="27">
        <v>0.4</v>
      </c>
    </row>
    <row r="13" spans="1:2" x14ac:dyDescent="0.25">
      <c r="A13" t="s">
        <v>29</v>
      </c>
      <c r="B13" s="27">
        <v>0.32500000000000001</v>
      </c>
    </row>
    <row r="14" spans="1:2" x14ac:dyDescent="0.25">
      <c r="A14" t="s">
        <v>31</v>
      </c>
      <c r="B14" s="27">
        <v>0.25</v>
      </c>
    </row>
    <row r="15" spans="1:2" x14ac:dyDescent="0.25">
      <c r="A15" t="s">
        <v>34</v>
      </c>
      <c r="B15" s="27">
        <v>0.17499999999999999</v>
      </c>
    </row>
    <row r="16" spans="1:2" x14ac:dyDescent="0.25">
      <c r="A16" s="59" t="s">
        <v>35</v>
      </c>
      <c r="B16" s="27">
        <v>0</v>
      </c>
    </row>
    <row r="17" spans="1:2" x14ac:dyDescent="0.25">
      <c r="A17" t="s">
        <v>0</v>
      </c>
      <c r="B17" s="27">
        <v>0</v>
      </c>
    </row>
    <row r="18" spans="1:2" x14ac:dyDescent="0.25">
      <c r="A18" s="44" t="s">
        <v>2</v>
      </c>
      <c r="B18" s="43"/>
    </row>
    <row r="19" spans="1:2" x14ac:dyDescent="0.25">
      <c r="A19" t="s">
        <v>0</v>
      </c>
      <c r="B19" s="27">
        <v>0</v>
      </c>
    </row>
    <row r="20" spans="1:2" x14ac:dyDescent="0.25">
      <c r="A20" t="s">
        <v>8</v>
      </c>
      <c r="B20" s="27">
        <v>0.17499999999999999</v>
      </c>
    </row>
    <row r="21" spans="1:2" x14ac:dyDescent="0.25">
      <c r="A21" t="s">
        <v>9</v>
      </c>
      <c r="B21" s="27">
        <v>0.32500000000000001</v>
      </c>
    </row>
    <row r="22" spans="1:2" x14ac:dyDescent="0.25">
      <c r="A22" t="s">
        <v>3</v>
      </c>
      <c r="B22" s="27">
        <v>0.4</v>
      </c>
    </row>
    <row r="23" spans="1:2" x14ac:dyDescent="0.25">
      <c r="A23" t="s">
        <v>4</v>
      </c>
      <c r="B23" s="27">
        <v>0.25</v>
      </c>
    </row>
    <row r="24" spans="1:2" x14ac:dyDescent="0.25">
      <c r="A24" t="s">
        <v>7</v>
      </c>
      <c r="B24" s="27">
        <v>0.1</v>
      </c>
    </row>
    <row r="27" spans="1:2" x14ac:dyDescent="0.25">
      <c r="A27" s="44" t="s">
        <v>10</v>
      </c>
      <c r="B27" s="43"/>
    </row>
    <row r="28" spans="1:2" x14ac:dyDescent="0.25">
      <c r="A28" t="s">
        <v>0</v>
      </c>
      <c r="B28" s="27">
        <v>0</v>
      </c>
    </row>
    <row r="29" spans="1:2" x14ac:dyDescent="0.25">
      <c r="A29" t="s">
        <v>15</v>
      </c>
      <c r="B29" s="27">
        <v>0.1</v>
      </c>
    </row>
    <row r="30" spans="1:2" x14ac:dyDescent="0.25">
      <c r="A30" t="s">
        <v>14</v>
      </c>
      <c r="B30" s="27">
        <v>0.17499999999999999</v>
      </c>
    </row>
    <row r="31" spans="1:2" x14ac:dyDescent="0.25">
      <c r="A31" t="s">
        <v>13</v>
      </c>
      <c r="B31" s="27">
        <v>0.25</v>
      </c>
    </row>
    <row r="32" spans="1:2" x14ac:dyDescent="0.25">
      <c r="A32" t="s">
        <v>12</v>
      </c>
      <c r="B32" s="27">
        <v>0.32500000000000001</v>
      </c>
    </row>
    <row r="33" spans="1:2" x14ac:dyDescent="0.25">
      <c r="A33" t="s">
        <v>11</v>
      </c>
      <c r="B33" s="27">
        <v>0.4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Livia Belmonte Company</cp:lastModifiedBy>
  <cp:lastPrinted>2025-06-12T10:11:30Z</cp:lastPrinted>
  <dcterms:created xsi:type="dcterms:W3CDTF">2022-05-05T11:54:51Z</dcterms:created>
  <dcterms:modified xsi:type="dcterms:W3CDTF">2026-06-12T09:10:35Z</dcterms:modified>
</cp:coreProperties>
</file>